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05" windowWidth="14805" windowHeight="71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454" i="1" l="1"/>
  <c r="D1433" i="1"/>
  <c r="D1411" i="1"/>
  <c r="D1377" i="1"/>
  <c r="D1365" i="1"/>
  <c r="D1238" i="1"/>
  <c r="D1226" i="1"/>
  <c r="D1197" i="1"/>
  <c r="D1180" i="1"/>
  <c r="D1175" i="1"/>
  <c r="D1160" i="1"/>
  <c r="D1155" i="1"/>
  <c r="D1052" i="1"/>
  <c r="D1004" i="1"/>
  <c r="D977" i="1"/>
  <c r="D947" i="1"/>
  <c r="D912" i="1"/>
  <c r="D880" i="1"/>
  <c r="D857" i="1"/>
  <c r="D834" i="1"/>
  <c r="D822" i="1"/>
  <c r="D768" i="1"/>
  <c r="D720" i="1"/>
  <c r="D708" i="1"/>
  <c r="D635" i="1"/>
  <c r="D581" i="1"/>
  <c r="D400" i="1"/>
  <c r="D388" i="1"/>
  <c r="D304" i="1"/>
  <c r="E245" i="1"/>
  <c r="F245" i="1"/>
  <c r="G245" i="1"/>
  <c r="H245" i="1"/>
  <c r="I245" i="1"/>
  <c r="J245" i="1"/>
  <c r="J23" i="1" s="1"/>
  <c r="K245" i="1"/>
  <c r="K23" i="1" s="1"/>
  <c r="L245" i="1"/>
  <c r="M245" i="1"/>
  <c r="D245" i="1"/>
  <c r="D234" i="1" s="1"/>
  <c r="D218" i="1"/>
  <c r="D209" i="1"/>
  <c r="D207" i="1"/>
  <c r="D193" i="1"/>
  <c r="D191" i="1"/>
  <c r="D181" i="1"/>
  <c r="D164" i="1"/>
  <c r="D162" i="1"/>
  <c r="D130" i="1"/>
  <c r="D129" i="1"/>
  <c r="D23" i="1" s="1"/>
  <c r="D115" i="1"/>
  <c r="D110" i="1"/>
  <c r="D107" i="1"/>
  <c r="D91" i="1"/>
  <c r="D82" i="1"/>
  <c r="D66" i="1"/>
  <c r="D53" i="1"/>
  <c r="D35" i="1"/>
  <c r="D30" i="1"/>
  <c r="D25" i="1"/>
  <c r="D29" i="1"/>
  <c r="D28" i="1"/>
  <c r="D22" i="1" s="1"/>
  <c r="E23" i="1"/>
  <c r="F23" i="1"/>
  <c r="G23" i="1"/>
  <c r="H23" i="1"/>
  <c r="I23" i="1"/>
  <c r="L23" i="1"/>
  <c r="M23" i="1"/>
  <c r="E22" i="1"/>
  <c r="F22" i="1"/>
  <c r="G22" i="1"/>
  <c r="H22" i="1"/>
  <c r="I22" i="1"/>
  <c r="J22" i="1"/>
  <c r="K22" i="1"/>
  <c r="L22" i="1"/>
  <c r="M22" i="1"/>
  <c r="D127" i="1" l="1"/>
  <c r="D12" i="1"/>
  <c r="F12" i="1"/>
  <c r="G12" i="1"/>
  <c r="H12" i="1"/>
  <c r="I12" i="1"/>
  <c r="J12" i="1"/>
  <c r="L12" i="1"/>
  <c r="M12" i="1"/>
  <c r="E1481" i="1"/>
  <c r="F1481" i="1"/>
  <c r="G1481" i="1"/>
  <c r="H1481" i="1"/>
  <c r="I1481" i="1"/>
  <c r="J1481" i="1"/>
  <c r="K1481" i="1"/>
  <c r="L1481" i="1"/>
  <c r="M1481" i="1"/>
  <c r="D1481" i="1"/>
  <c r="E1483" i="1"/>
  <c r="F1483" i="1"/>
  <c r="G1483" i="1"/>
  <c r="G1480" i="1" s="1"/>
  <c r="H1483" i="1"/>
  <c r="H1480" i="1" s="1"/>
  <c r="I1483" i="1"/>
  <c r="I1480" i="1" s="1"/>
  <c r="J1483" i="1"/>
  <c r="K1483" i="1"/>
  <c r="L1483" i="1"/>
  <c r="M1483" i="1"/>
  <c r="D1483" i="1"/>
  <c r="E1459" i="1"/>
  <c r="F1459" i="1"/>
  <c r="G1459" i="1"/>
  <c r="H1459" i="1"/>
  <c r="I1459" i="1"/>
  <c r="J1459" i="1"/>
  <c r="K1459" i="1"/>
  <c r="L1459" i="1"/>
  <c r="M1459" i="1"/>
  <c r="D1459" i="1"/>
  <c r="E1438" i="1"/>
  <c r="F1438" i="1"/>
  <c r="G1438" i="1"/>
  <c r="H1438" i="1"/>
  <c r="I1438" i="1"/>
  <c r="J1438" i="1"/>
  <c r="K1438" i="1"/>
  <c r="L1438" i="1"/>
  <c r="M1438" i="1"/>
  <c r="D1438" i="1"/>
  <c r="K1480" i="1" l="1"/>
  <c r="L1480" i="1"/>
  <c r="J1480" i="1"/>
  <c r="F1480" i="1"/>
  <c r="M1480" i="1"/>
  <c r="E1480" i="1"/>
  <c r="D1480" i="1"/>
  <c r="E1422" i="1"/>
  <c r="F1422" i="1"/>
  <c r="G1422" i="1"/>
  <c r="H1422" i="1"/>
  <c r="I1422" i="1"/>
  <c r="J1422" i="1"/>
  <c r="K1422" i="1"/>
  <c r="L1422" i="1"/>
  <c r="M1422" i="1"/>
  <c r="D1422" i="1"/>
  <c r="O1388" i="1"/>
  <c r="E1388" i="1"/>
  <c r="E1376" i="1" s="1"/>
  <c r="F1388" i="1"/>
  <c r="F1376" i="1" s="1"/>
  <c r="G1388" i="1"/>
  <c r="G1376" i="1" s="1"/>
  <c r="H1388" i="1"/>
  <c r="H1376" i="1" s="1"/>
  <c r="I1388" i="1"/>
  <c r="I1376" i="1" s="1"/>
  <c r="J1388" i="1"/>
  <c r="J1376" i="1" s="1"/>
  <c r="K1388" i="1"/>
  <c r="K1376" i="1" s="1"/>
  <c r="L1388" i="1"/>
  <c r="L1376" i="1" s="1"/>
  <c r="M1388" i="1"/>
  <c r="M1376" i="1" s="1"/>
  <c r="D1388" i="1"/>
  <c r="D1376" i="1" s="1"/>
  <c r="O1409" i="1"/>
  <c r="E1237" i="1"/>
  <c r="M1237" i="1"/>
  <c r="E1341" i="1"/>
  <c r="O1341" i="1" s="1"/>
  <c r="F1341" i="1"/>
  <c r="G1341" i="1"/>
  <c r="H1341" i="1"/>
  <c r="I1341" i="1"/>
  <c r="J1341" i="1"/>
  <c r="K1341" i="1"/>
  <c r="L1341" i="1"/>
  <c r="M1341" i="1"/>
  <c r="D1341" i="1"/>
  <c r="O1358" i="1"/>
  <c r="E1316" i="1"/>
  <c r="F1316" i="1"/>
  <c r="G1316" i="1"/>
  <c r="H1316" i="1"/>
  <c r="I1316" i="1"/>
  <c r="J1316" i="1"/>
  <c r="K1316" i="1"/>
  <c r="L1316" i="1"/>
  <c r="M1316" i="1"/>
  <c r="D1316" i="1"/>
  <c r="E1286" i="1"/>
  <c r="F1286" i="1"/>
  <c r="G1286" i="1"/>
  <c r="H1286" i="1"/>
  <c r="I1286" i="1"/>
  <c r="J1286" i="1"/>
  <c r="K1286" i="1"/>
  <c r="L1286" i="1"/>
  <c r="M1286" i="1"/>
  <c r="D1286" i="1"/>
  <c r="E1249" i="1"/>
  <c r="F1249" i="1"/>
  <c r="F1237" i="1" s="1"/>
  <c r="G1249" i="1"/>
  <c r="G1237" i="1" s="1"/>
  <c r="H1249" i="1"/>
  <c r="H1237" i="1" s="1"/>
  <c r="I1249" i="1"/>
  <c r="I1237" i="1" s="1"/>
  <c r="J1249" i="1"/>
  <c r="J1237" i="1" s="1"/>
  <c r="K1249" i="1"/>
  <c r="K1237" i="1" s="1"/>
  <c r="L1249" i="1"/>
  <c r="L1237" i="1" s="1"/>
  <c r="M1249" i="1"/>
  <c r="D1249" i="1"/>
  <c r="D1237" i="1" s="1"/>
  <c r="O1237" i="1" l="1"/>
  <c r="E1221" i="1"/>
  <c r="F1221" i="1"/>
  <c r="G1221" i="1"/>
  <c r="H1221" i="1"/>
  <c r="I1221" i="1"/>
  <c r="J1221" i="1"/>
  <c r="K1221" i="1"/>
  <c r="L1221" i="1"/>
  <c r="M1221" i="1"/>
  <c r="D1221" i="1" l="1"/>
  <c r="O1221" i="1" s="1"/>
  <c r="O1225" i="1"/>
  <c r="E1201" i="1"/>
  <c r="F1201" i="1"/>
  <c r="G1201" i="1"/>
  <c r="H1201" i="1"/>
  <c r="I1201" i="1"/>
  <c r="J1201" i="1"/>
  <c r="K1201" i="1"/>
  <c r="L1201" i="1"/>
  <c r="M1201" i="1"/>
  <c r="D1201" i="1"/>
  <c r="E1184" i="1"/>
  <c r="F1184" i="1"/>
  <c r="G1184" i="1"/>
  <c r="H1184" i="1"/>
  <c r="H1179" i="1" s="1"/>
  <c r="I1184" i="1"/>
  <c r="I1179" i="1" s="1"/>
  <c r="J1184" i="1"/>
  <c r="J1179" i="1" s="1"/>
  <c r="K1184" i="1"/>
  <c r="K1179" i="1" s="1"/>
  <c r="K12" i="1" s="1"/>
  <c r="L1184" i="1"/>
  <c r="M1184" i="1"/>
  <c r="D1184" i="1"/>
  <c r="E1159" i="1"/>
  <c r="O1159" i="1" s="1"/>
  <c r="F1159" i="1"/>
  <c r="K1159" i="1"/>
  <c r="L1159" i="1"/>
  <c r="M1159" i="1"/>
  <c r="D1159" i="1"/>
  <c r="E1164" i="1"/>
  <c r="O1164" i="1" s="1"/>
  <c r="F1164" i="1"/>
  <c r="G1164" i="1"/>
  <c r="G1159" i="1" s="1"/>
  <c r="H1164" i="1"/>
  <c r="H1159" i="1" s="1"/>
  <c r="I1164" i="1"/>
  <c r="I1159" i="1" s="1"/>
  <c r="J1164" i="1"/>
  <c r="J1159" i="1" s="1"/>
  <c r="K1164" i="1"/>
  <c r="L1164" i="1"/>
  <c r="M1164" i="1"/>
  <c r="D1164" i="1"/>
  <c r="O1169" i="1"/>
  <c r="D1080" i="1"/>
  <c r="D1057" i="1" s="1"/>
  <c r="G1179" i="1" l="1"/>
  <c r="D1179" i="1"/>
  <c r="F1179" i="1"/>
  <c r="M1179" i="1"/>
  <c r="E1179" i="1"/>
  <c r="L1179" i="1"/>
  <c r="F1063" i="1"/>
  <c r="G1063" i="1"/>
  <c r="D1063" i="1"/>
  <c r="E1086" i="1"/>
  <c r="E1063" i="1" s="1"/>
  <c r="F1086" i="1"/>
  <c r="G1086" i="1"/>
  <c r="H1086" i="1"/>
  <c r="H1063" i="1" s="1"/>
  <c r="I1086" i="1"/>
  <c r="I1063" i="1" s="1"/>
  <c r="J1086" i="1"/>
  <c r="J1063" i="1" s="1"/>
  <c r="K1086" i="1"/>
  <c r="K1063" i="1" s="1"/>
  <c r="L1086" i="1"/>
  <c r="L1063" i="1" s="1"/>
  <c r="M1086" i="1"/>
  <c r="M1063" i="1" s="1"/>
  <c r="D1086" i="1"/>
  <c r="S1154" i="1"/>
  <c r="S1151" i="1"/>
  <c r="S1147" i="1"/>
  <c r="S1136" i="1"/>
  <c r="S1126" i="1"/>
  <c r="S1116" i="1"/>
  <c r="S1106" i="1"/>
  <c r="S1096" i="1"/>
  <c r="E1015" i="1"/>
  <c r="O1015" i="1" s="1"/>
  <c r="F1015" i="1"/>
  <c r="G1015" i="1"/>
  <c r="H1015" i="1"/>
  <c r="M1015" i="1"/>
  <c r="D1015" i="1"/>
  <c r="O1027" i="1"/>
  <c r="E1027" i="1"/>
  <c r="F1027" i="1"/>
  <c r="G1027" i="1"/>
  <c r="H1027" i="1"/>
  <c r="I1027" i="1"/>
  <c r="I1015" i="1" s="1"/>
  <c r="J1027" i="1"/>
  <c r="J1015" i="1" s="1"/>
  <c r="K1027" i="1"/>
  <c r="K1015" i="1" s="1"/>
  <c r="L1027" i="1"/>
  <c r="L1015" i="1" s="1"/>
  <c r="M1027" i="1"/>
  <c r="D1027" i="1"/>
  <c r="O1051" i="1"/>
  <c r="G833" i="1"/>
  <c r="E988" i="1"/>
  <c r="F988" i="1"/>
  <c r="G988" i="1"/>
  <c r="H988" i="1"/>
  <c r="I988" i="1"/>
  <c r="J988" i="1"/>
  <c r="K988" i="1"/>
  <c r="L988" i="1"/>
  <c r="M988" i="1"/>
  <c r="D988" i="1"/>
  <c r="S1003" i="1"/>
  <c r="S1002" i="1"/>
  <c r="E958" i="1"/>
  <c r="O958" i="1" s="1"/>
  <c r="F958" i="1"/>
  <c r="G958" i="1"/>
  <c r="H958" i="1"/>
  <c r="I958" i="1"/>
  <c r="J958" i="1"/>
  <c r="K958" i="1"/>
  <c r="L958" i="1"/>
  <c r="M958" i="1"/>
  <c r="D958" i="1"/>
  <c r="S976" i="1"/>
  <c r="O976" i="1"/>
  <c r="S972" i="1"/>
  <c r="O968" i="1"/>
  <c r="O923" i="1"/>
  <c r="E923" i="1"/>
  <c r="F923" i="1"/>
  <c r="G923" i="1"/>
  <c r="H923" i="1"/>
  <c r="I923" i="1"/>
  <c r="J923" i="1"/>
  <c r="K923" i="1"/>
  <c r="L923" i="1"/>
  <c r="M923" i="1"/>
  <c r="D923" i="1"/>
  <c r="S945" i="1"/>
  <c r="E891" i="1"/>
  <c r="O891" i="1" s="1"/>
  <c r="F891" i="1"/>
  <c r="G891" i="1"/>
  <c r="H891" i="1"/>
  <c r="I891" i="1"/>
  <c r="J891" i="1"/>
  <c r="K891" i="1"/>
  <c r="L891" i="1"/>
  <c r="M891" i="1"/>
  <c r="D891" i="1"/>
  <c r="S910" i="1"/>
  <c r="O910" i="1"/>
  <c r="E868" i="1"/>
  <c r="O868" i="1" s="1"/>
  <c r="F868" i="1"/>
  <c r="G868" i="1"/>
  <c r="H868" i="1"/>
  <c r="I868" i="1"/>
  <c r="J868" i="1"/>
  <c r="K868" i="1"/>
  <c r="L868" i="1"/>
  <c r="M868" i="1"/>
  <c r="D868" i="1"/>
  <c r="S879" i="1"/>
  <c r="O879" i="1"/>
  <c r="E845" i="1"/>
  <c r="E833" i="1" s="1"/>
  <c r="F845" i="1"/>
  <c r="F833" i="1" s="1"/>
  <c r="G845" i="1"/>
  <c r="H845" i="1"/>
  <c r="H833" i="1" s="1"/>
  <c r="I845" i="1"/>
  <c r="I833" i="1" s="1"/>
  <c r="J845" i="1"/>
  <c r="J833" i="1" s="1"/>
  <c r="K845" i="1"/>
  <c r="K833" i="1" s="1"/>
  <c r="L845" i="1"/>
  <c r="L833" i="1" s="1"/>
  <c r="M845" i="1"/>
  <c r="M833" i="1" s="1"/>
  <c r="D845" i="1"/>
  <c r="D833" i="1" s="1"/>
  <c r="S856" i="1"/>
  <c r="O856" i="1"/>
  <c r="O1179" i="1" l="1"/>
  <c r="O833" i="1"/>
  <c r="O845" i="1"/>
  <c r="F719" i="1"/>
  <c r="D719" i="1"/>
  <c r="E779" i="1"/>
  <c r="O779" i="1" s="1"/>
  <c r="F779" i="1"/>
  <c r="G779" i="1"/>
  <c r="H779" i="1"/>
  <c r="I779" i="1"/>
  <c r="J779" i="1"/>
  <c r="K779" i="1"/>
  <c r="L779" i="1"/>
  <c r="M779" i="1"/>
  <c r="D779" i="1"/>
  <c r="S818" i="1"/>
  <c r="O818" i="1"/>
  <c r="E780" i="1"/>
  <c r="F780" i="1"/>
  <c r="G780" i="1"/>
  <c r="H780" i="1"/>
  <c r="I780" i="1"/>
  <c r="J780" i="1"/>
  <c r="K780" i="1"/>
  <c r="L780" i="1"/>
  <c r="M780" i="1"/>
  <c r="D780" i="1"/>
  <c r="E731" i="1"/>
  <c r="O731" i="1" s="1"/>
  <c r="F731" i="1"/>
  <c r="G731" i="1"/>
  <c r="G719" i="1" s="1"/>
  <c r="H731" i="1"/>
  <c r="H719" i="1" s="1"/>
  <c r="I731" i="1"/>
  <c r="I719" i="1" s="1"/>
  <c r="J731" i="1"/>
  <c r="J719" i="1" s="1"/>
  <c r="K731" i="1"/>
  <c r="K719" i="1" s="1"/>
  <c r="L731" i="1"/>
  <c r="L719" i="1" s="1"/>
  <c r="M731" i="1"/>
  <c r="M719" i="1" s="1"/>
  <c r="D731" i="1"/>
  <c r="O767" i="1"/>
  <c r="S764" i="1"/>
  <c r="S759" i="1"/>
  <c r="S758" i="1"/>
  <c r="E646" i="1"/>
  <c r="F646" i="1"/>
  <c r="G646" i="1"/>
  <c r="H646" i="1"/>
  <c r="I646" i="1"/>
  <c r="J646" i="1"/>
  <c r="K646" i="1"/>
  <c r="L646" i="1"/>
  <c r="M646" i="1"/>
  <c r="D646" i="1"/>
  <c r="S698" i="1"/>
  <c r="S697" i="1"/>
  <c r="E12" i="1" l="1"/>
  <c r="O23" i="1"/>
  <c r="E719" i="1"/>
  <c r="O719" i="1" s="1"/>
  <c r="E624" i="1"/>
  <c r="F624" i="1"/>
  <c r="G624" i="1"/>
  <c r="H624" i="1"/>
  <c r="I624" i="1"/>
  <c r="J624" i="1"/>
  <c r="J606" i="1" s="1"/>
  <c r="K624" i="1"/>
  <c r="L624" i="1"/>
  <c r="M624" i="1"/>
  <c r="D624" i="1"/>
  <c r="E612" i="1"/>
  <c r="E606" i="1" s="1"/>
  <c r="F612" i="1"/>
  <c r="F606" i="1" s="1"/>
  <c r="G612" i="1"/>
  <c r="G606" i="1" s="1"/>
  <c r="H612" i="1"/>
  <c r="H606" i="1" s="1"/>
  <c r="I612" i="1"/>
  <c r="J612" i="1"/>
  <c r="K612" i="1"/>
  <c r="K606" i="1" s="1"/>
  <c r="L612" i="1"/>
  <c r="L606" i="1" s="1"/>
  <c r="M612" i="1"/>
  <c r="M606" i="1" s="1"/>
  <c r="D612" i="1"/>
  <c r="D606" i="1" s="1"/>
  <c r="I606" i="1" l="1"/>
  <c r="O606" i="1"/>
  <c r="O612" i="1"/>
  <c r="E592" i="1"/>
  <c r="E586" i="1" s="1"/>
  <c r="F592" i="1"/>
  <c r="F586" i="1" s="1"/>
  <c r="G592" i="1"/>
  <c r="G586" i="1" s="1"/>
  <c r="H592" i="1"/>
  <c r="H586" i="1" s="1"/>
  <c r="I592" i="1"/>
  <c r="I586" i="1" s="1"/>
  <c r="J592" i="1"/>
  <c r="J586" i="1" s="1"/>
  <c r="K592" i="1"/>
  <c r="K586" i="1" s="1"/>
  <c r="L592" i="1"/>
  <c r="L586" i="1" s="1"/>
  <c r="M592" i="1"/>
  <c r="M586" i="1" s="1"/>
  <c r="D592" i="1"/>
  <c r="D586" i="1" s="1"/>
  <c r="O600" i="1"/>
  <c r="O592" i="1" l="1"/>
  <c r="O586" i="1"/>
  <c r="O598" i="1"/>
  <c r="E519" i="1"/>
  <c r="F519" i="1"/>
  <c r="G519" i="1"/>
  <c r="H519" i="1"/>
  <c r="I519" i="1"/>
  <c r="J519" i="1"/>
  <c r="K519" i="1"/>
  <c r="L519" i="1"/>
  <c r="M519" i="1"/>
  <c r="D519" i="1"/>
  <c r="S580" i="1"/>
  <c r="S579" i="1"/>
  <c r="S578" i="1"/>
  <c r="S577" i="1"/>
  <c r="S576" i="1"/>
  <c r="E435" i="1"/>
  <c r="F435" i="1"/>
  <c r="G435" i="1"/>
  <c r="H435" i="1"/>
  <c r="I435" i="1"/>
  <c r="D435" i="1"/>
  <c r="S518" i="1"/>
  <c r="S517" i="1"/>
  <c r="S516" i="1"/>
  <c r="S515" i="1"/>
  <c r="S514" i="1"/>
  <c r="S513" i="1"/>
  <c r="S512" i="1"/>
  <c r="M512" i="1"/>
  <c r="L512" i="1"/>
  <c r="E423" i="1"/>
  <c r="E411" i="1" s="1"/>
  <c r="F423" i="1"/>
  <c r="F411" i="1" s="1"/>
  <c r="F399" i="1" s="1"/>
  <c r="G423" i="1"/>
  <c r="G411" i="1" s="1"/>
  <c r="G399" i="1" s="1"/>
  <c r="H423" i="1"/>
  <c r="H411" i="1" s="1"/>
  <c r="H399" i="1" s="1"/>
  <c r="I423" i="1"/>
  <c r="I411" i="1" s="1"/>
  <c r="I399" i="1" s="1"/>
  <c r="J423" i="1"/>
  <c r="J411" i="1" s="1"/>
  <c r="J399" i="1" s="1"/>
  <c r="K423" i="1"/>
  <c r="K411" i="1" s="1"/>
  <c r="K399" i="1" s="1"/>
  <c r="L423" i="1"/>
  <c r="L411" i="1" s="1"/>
  <c r="L399" i="1" s="1"/>
  <c r="M423" i="1"/>
  <c r="M411" i="1" s="1"/>
  <c r="M399" i="1" s="1"/>
  <c r="D423" i="1"/>
  <c r="O423" i="1" s="1"/>
  <c r="O434" i="1"/>
  <c r="E399" i="1" l="1"/>
  <c r="D411" i="1"/>
  <c r="D399" i="1" s="1"/>
  <c r="E315" i="1"/>
  <c r="F315" i="1"/>
  <c r="G315" i="1"/>
  <c r="H315" i="1"/>
  <c r="I315" i="1"/>
  <c r="J315" i="1"/>
  <c r="K315" i="1"/>
  <c r="D315" i="1"/>
  <c r="O315" i="1" s="1"/>
  <c r="O377" i="1"/>
  <c r="O366" i="1"/>
  <c r="M366" i="1"/>
  <c r="M315" i="1" s="1"/>
  <c r="L366" i="1"/>
  <c r="L315" i="1" s="1"/>
  <c r="O245" i="1"/>
  <c r="O411" i="1" l="1"/>
  <c r="O399" i="1"/>
  <c r="O303" i="1"/>
  <c r="O302" i="1"/>
  <c r="O300" i="1"/>
  <c r="O299" i="1"/>
  <c r="O298" i="1"/>
  <c r="D219" i="1"/>
  <c r="E208" i="1"/>
  <c r="F208" i="1"/>
  <c r="G208" i="1"/>
  <c r="H208" i="1"/>
  <c r="I208" i="1"/>
  <c r="J208" i="1"/>
  <c r="K208" i="1"/>
  <c r="L208" i="1"/>
  <c r="M208" i="1"/>
  <c r="D208" i="1"/>
  <c r="D192" i="1"/>
  <c r="D182" i="1"/>
  <c r="D163" i="1"/>
  <c r="D141" i="1"/>
  <c r="D131" i="1"/>
  <c r="E220" i="1"/>
  <c r="F220" i="1"/>
  <c r="G220" i="1"/>
  <c r="H220" i="1"/>
  <c r="I220" i="1"/>
  <c r="J220" i="1"/>
  <c r="K220" i="1"/>
  <c r="L220" i="1"/>
  <c r="M220" i="1"/>
  <c r="D220" i="1"/>
  <c r="O220" i="1" s="1"/>
  <c r="O233" i="1"/>
  <c r="O229" i="1"/>
  <c r="O227" i="1"/>
  <c r="O225" i="1"/>
  <c r="E219" i="1"/>
  <c r="E218" i="1" s="1"/>
  <c r="F219" i="1"/>
  <c r="F218" i="1" s="1"/>
  <c r="G219" i="1"/>
  <c r="H219" i="1"/>
  <c r="H218" i="1" s="1"/>
  <c r="I219" i="1"/>
  <c r="J219" i="1"/>
  <c r="K219" i="1"/>
  <c r="L219" i="1"/>
  <c r="L218" i="1" s="1"/>
  <c r="M219" i="1"/>
  <c r="M218" i="1" s="1"/>
  <c r="E209" i="1"/>
  <c r="F209" i="1"/>
  <c r="G209" i="1"/>
  <c r="H209" i="1"/>
  <c r="I209" i="1"/>
  <c r="J209" i="1"/>
  <c r="K209" i="1"/>
  <c r="L209" i="1"/>
  <c r="M209" i="1"/>
  <c r="O217" i="1"/>
  <c r="O213" i="1"/>
  <c r="E204" i="1"/>
  <c r="F204" i="1"/>
  <c r="G204" i="1"/>
  <c r="H204" i="1"/>
  <c r="I204" i="1"/>
  <c r="J204" i="1"/>
  <c r="K204" i="1"/>
  <c r="L204" i="1"/>
  <c r="M204" i="1"/>
  <c r="D204" i="1"/>
  <c r="E203" i="1"/>
  <c r="E202" i="1" s="1"/>
  <c r="F203" i="1"/>
  <c r="G203" i="1"/>
  <c r="H203" i="1"/>
  <c r="I203" i="1"/>
  <c r="I202" i="1" s="1"/>
  <c r="J203" i="1"/>
  <c r="J202" i="1" s="1"/>
  <c r="K203" i="1"/>
  <c r="K202" i="1" s="1"/>
  <c r="L203" i="1"/>
  <c r="L202" i="1" s="1"/>
  <c r="M203" i="1"/>
  <c r="M202" i="1" s="1"/>
  <c r="D203" i="1"/>
  <c r="E193" i="1"/>
  <c r="F193" i="1"/>
  <c r="G193" i="1"/>
  <c r="H193" i="1"/>
  <c r="H191" i="1" s="1"/>
  <c r="I193" i="1"/>
  <c r="J193" i="1"/>
  <c r="K193" i="1"/>
  <c r="L193" i="1"/>
  <c r="M193" i="1"/>
  <c r="O199" i="1"/>
  <c r="S199" i="1"/>
  <c r="O195" i="1"/>
  <c r="E192" i="1"/>
  <c r="E191" i="1" s="1"/>
  <c r="F192" i="1"/>
  <c r="G192" i="1"/>
  <c r="H192" i="1"/>
  <c r="I192" i="1"/>
  <c r="I191" i="1" s="1"/>
  <c r="J192" i="1"/>
  <c r="K192" i="1"/>
  <c r="K191" i="1" s="1"/>
  <c r="L192" i="1"/>
  <c r="L191" i="1" s="1"/>
  <c r="M192" i="1"/>
  <c r="M191" i="1" s="1"/>
  <c r="E183" i="1"/>
  <c r="F183" i="1"/>
  <c r="G183" i="1"/>
  <c r="H183" i="1"/>
  <c r="I183" i="1"/>
  <c r="J183" i="1"/>
  <c r="J181" i="1" s="1"/>
  <c r="K183" i="1"/>
  <c r="D183" i="1"/>
  <c r="O188" i="1"/>
  <c r="E182" i="1"/>
  <c r="F182" i="1"/>
  <c r="G182" i="1"/>
  <c r="H182" i="1"/>
  <c r="I182" i="1"/>
  <c r="J182" i="1"/>
  <c r="K182" i="1"/>
  <c r="E164" i="1"/>
  <c r="F164" i="1"/>
  <c r="G164" i="1"/>
  <c r="H164" i="1"/>
  <c r="I164" i="1"/>
  <c r="J164" i="1"/>
  <c r="K164" i="1"/>
  <c r="L164" i="1"/>
  <c r="M164" i="1"/>
  <c r="S170" i="1"/>
  <c r="E163" i="1"/>
  <c r="E162" i="1" s="1"/>
  <c r="F163" i="1"/>
  <c r="G163" i="1"/>
  <c r="H163" i="1"/>
  <c r="H162" i="1" s="1"/>
  <c r="I163" i="1"/>
  <c r="I162" i="1" s="1"/>
  <c r="J163" i="1"/>
  <c r="J162" i="1" s="1"/>
  <c r="K163" i="1"/>
  <c r="K162" i="1" s="1"/>
  <c r="L163" i="1"/>
  <c r="L162" i="1" s="1"/>
  <c r="M163" i="1"/>
  <c r="M162" i="1" s="1"/>
  <c r="O167" i="1"/>
  <c r="O142" i="1"/>
  <c r="E142" i="1"/>
  <c r="F142" i="1"/>
  <c r="G142" i="1"/>
  <c r="H142" i="1"/>
  <c r="I142" i="1"/>
  <c r="J142" i="1"/>
  <c r="K142" i="1"/>
  <c r="L142" i="1"/>
  <c r="M142" i="1"/>
  <c r="D142" i="1"/>
  <c r="O160" i="1"/>
  <c r="O152" i="1"/>
  <c r="E141" i="1"/>
  <c r="E140" i="1" s="1"/>
  <c r="F141" i="1"/>
  <c r="F140" i="1" s="1"/>
  <c r="G141" i="1"/>
  <c r="G140" i="1" s="1"/>
  <c r="H141" i="1"/>
  <c r="H140" i="1" s="1"/>
  <c r="I141" i="1"/>
  <c r="I140" i="1" s="1"/>
  <c r="J141" i="1"/>
  <c r="J140" i="1" s="1"/>
  <c r="K141" i="1"/>
  <c r="K140" i="1" s="1"/>
  <c r="L141" i="1"/>
  <c r="M141" i="1"/>
  <c r="M140" i="1" s="1"/>
  <c r="E132" i="1"/>
  <c r="E129" i="1" s="1"/>
  <c r="F132" i="1"/>
  <c r="F129" i="1" s="1"/>
  <c r="G132" i="1"/>
  <c r="G129" i="1" s="1"/>
  <c r="H132" i="1"/>
  <c r="I132" i="1"/>
  <c r="J132" i="1"/>
  <c r="J129" i="1" s="1"/>
  <c r="K132" i="1"/>
  <c r="K129" i="1" s="1"/>
  <c r="L132" i="1"/>
  <c r="M132" i="1"/>
  <c r="D132" i="1"/>
  <c r="O137" i="1"/>
  <c r="S139" i="1"/>
  <c r="S138" i="1"/>
  <c r="S137" i="1"/>
  <c r="E131" i="1"/>
  <c r="E128" i="1" s="1"/>
  <c r="F131" i="1"/>
  <c r="F128" i="1" s="1"/>
  <c r="G131" i="1"/>
  <c r="G130" i="1" s="1"/>
  <c r="H131" i="1"/>
  <c r="H130" i="1" s="1"/>
  <c r="I131" i="1"/>
  <c r="I130" i="1" s="1"/>
  <c r="J131" i="1"/>
  <c r="K131" i="1"/>
  <c r="L131" i="1"/>
  <c r="L130" i="1" s="1"/>
  <c r="M131" i="1"/>
  <c r="F114" i="1"/>
  <c r="M114" i="1"/>
  <c r="E119" i="1"/>
  <c r="E114" i="1" s="1"/>
  <c r="F119" i="1"/>
  <c r="G119" i="1"/>
  <c r="G114" i="1" s="1"/>
  <c r="H119" i="1"/>
  <c r="H114" i="1" s="1"/>
  <c r="I119" i="1"/>
  <c r="I114" i="1" s="1"/>
  <c r="J119" i="1"/>
  <c r="J114" i="1" s="1"/>
  <c r="K119" i="1"/>
  <c r="K114" i="1" s="1"/>
  <c r="L119" i="1"/>
  <c r="L114" i="1" s="1"/>
  <c r="M119" i="1"/>
  <c r="D119" i="1"/>
  <c r="D114" i="1" s="1"/>
  <c r="E107" i="1"/>
  <c r="F107" i="1"/>
  <c r="G107" i="1"/>
  <c r="H107" i="1"/>
  <c r="I107" i="1"/>
  <c r="J107" i="1"/>
  <c r="K107" i="1"/>
  <c r="L107" i="1"/>
  <c r="M107" i="1"/>
  <c r="E95" i="1"/>
  <c r="F95" i="1"/>
  <c r="G95" i="1"/>
  <c r="H95" i="1"/>
  <c r="I95" i="1"/>
  <c r="J95" i="1"/>
  <c r="K95" i="1"/>
  <c r="L95" i="1"/>
  <c r="M95" i="1"/>
  <c r="D95" i="1"/>
  <c r="E86" i="1"/>
  <c r="F86" i="1"/>
  <c r="G86" i="1"/>
  <c r="H86" i="1"/>
  <c r="I86" i="1"/>
  <c r="J86" i="1"/>
  <c r="K86" i="1"/>
  <c r="L86" i="1"/>
  <c r="M86" i="1"/>
  <c r="D86" i="1"/>
  <c r="E70" i="1"/>
  <c r="F70" i="1"/>
  <c r="G70" i="1"/>
  <c r="H70" i="1"/>
  <c r="I70" i="1"/>
  <c r="J70" i="1"/>
  <c r="K70" i="1"/>
  <c r="L70" i="1"/>
  <c r="M70" i="1"/>
  <c r="D70" i="1"/>
  <c r="E57" i="1"/>
  <c r="F57" i="1"/>
  <c r="G57" i="1"/>
  <c r="H57" i="1"/>
  <c r="I57" i="1"/>
  <c r="J57" i="1"/>
  <c r="K57" i="1"/>
  <c r="L57" i="1"/>
  <c r="M57" i="1"/>
  <c r="D57" i="1"/>
  <c r="E39" i="1"/>
  <c r="F39" i="1"/>
  <c r="G39" i="1"/>
  <c r="H39" i="1"/>
  <c r="I39" i="1"/>
  <c r="J39" i="1"/>
  <c r="K39" i="1"/>
  <c r="L39" i="1"/>
  <c r="M39" i="1"/>
  <c r="D39" i="1"/>
  <c r="O52" i="1"/>
  <c r="D140" i="1" l="1"/>
  <c r="O164" i="1"/>
  <c r="H181" i="1"/>
  <c r="J128" i="1"/>
  <c r="F130" i="1"/>
  <c r="O193" i="1"/>
  <c r="K218" i="1"/>
  <c r="G191" i="1"/>
  <c r="J218" i="1"/>
  <c r="L140" i="1"/>
  <c r="G162" i="1"/>
  <c r="E181" i="1"/>
  <c r="F191" i="1"/>
  <c r="I218" i="1"/>
  <c r="K128" i="1"/>
  <c r="K127" i="1" s="1"/>
  <c r="F162" i="1"/>
  <c r="J191" i="1"/>
  <c r="G202" i="1"/>
  <c r="I129" i="1"/>
  <c r="K34" i="1"/>
  <c r="L34" i="1"/>
  <c r="L29" i="1" s="1"/>
  <c r="J130" i="1"/>
  <c r="D202" i="1"/>
  <c r="F202" i="1"/>
  <c r="H129" i="1"/>
  <c r="O209" i="1"/>
  <c r="G218" i="1"/>
  <c r="O129" i="1"/>
  <c r="F127" i="1"/>
  <c r="E127" i="1"/>
  <c r="H128" i="1"/>
  <c r="I34" i="1"/>
  <c r="I29" i="1" s="1"/>
  <c r="M130" i="1"/>
  <c r="E130" i="1"/>
  <c r="K181" i="1"/>
  <c r="I128" i="1"/>
  <c r="I127" i="1" s="1"/>
  <c r="O132" i="1"/>
  <c r="H34" i="1"/>
  <c r="H29" i="1" s="1"/>
  <c r="J34" i="1"/>
  <c r="J29" i="1" s="1"/>
  <c r="H202" i="1"/>
  <c r="J127" i="1"/>
  <c r="G34" i="1"/>
  <c r="G29" i="1" s="1"/>
  <c r="K130" i="1"/>
  <c r="I181" i="1"/>
  <c r="G128" i="1"/>
  <c r="G127" i="1" s="1"/>
  <c r="F34" i="1"/>
  <c r="F29" i="1" s="1"/>
  <c r="D34" i="1"/>
  <c r="E34" i="1"/>
  <c r="O34" i="1" s="1"/>
  <c r="G181" i="1"/>
  <c r="M34" i="1"/>
  <c r="M29" i="1" s="1"/>
  <c r="F181" i="1"/>
  <c r="O182" i="1"/>
  <c r="O163" i="1"/>
  <c r="D128" i="1"/>
  <c r="O219" i="1"/>
  <c r="O192" i="1"/>
  <c r="O183" i="1"/>
  <c r="O141" i="1"/>
  <c r="K29" i="1"/>
  <c r="O39" i="1"/>
  <c r="O131" i="1"/>
  <c r="K244" i="1"/>
  <c r="F244" i="1"/>
  <c r="G244" i="1"/>
  <c r="H244" i="1"/>
  <c r="I244" i="1"/>
  <c r="J244" i="1"/>
  <c r="L244" i="1"/>
  <c r="M244" i="1"/>
  <c r="E778" i="1"/>
  <c r="F778" i="1"/>
  <c r="G778" i="1"/>
  <c r="H778" i="1"/>
  <c r="I778" i="1"/>
  <c r="J778" i="1"/>
  <c r="K778" i="1"/>
  <c r="L778" i="1"/>
  <c r="M778" i="1"/>
  <c r="D778" i="1"/>
  <c r="S817" i="1"/>
  <c r="O817" i="1"/>
  <c r="E730" i="1"/>
  <c r="F730" i="1"/>
  <c r="F718" i="1" s="1"/>
  <c r="G730" i="1"/>
  <c r="H730" i="1"/>
  <c r="I730" i="1"/>
  <c r="J730" i="1"/>
  <c r="K730" i="1"/>
  <c r="L730" i="1"/>
  <c r="M730" i="1"/>
  <c r="D730" i="1"/>
  <c r="D718" i="1" s="1"/>
  <c r="E729" i="1"/>
  <c r="F729" i="1"/>
  <c r="G729" i="1"/>
  <c r="H729" i="1"/>
  <c r="I729" i="1"/>
  <c r="J729" i="1"/>
  <c r="K729" i="1"/>
  <c r="L729" i="1"/>
  <c r="M729" i="1"/>
  <c r="D729" i="1"/>
  <c r="E728" i="1"/>
  <c r="F728" i="1"/>
  <c r="G728" i="1"/>
  <c r="H728" i="1"/>
  <c r="I728" i="1"/>
  <c r="J728" i="1"/>
  <c r="K728" i="1"/>
  <c r="L728" i="1"/>
  <c r="M728" i="1"/>
  <c r="D728" i="1"/>
  <c r="S763" i="1"/>
  <c r="S762" i="1"/>
  <c r="S761" i="1"/>
  <c r="S756" i="1"/>
  <c r="S755" i="1"/>
  <c r="H718" i="1" l="1"/>
  <c r="H127" i="1"/>
  <c r="G718" i="1"/>
  <c r="E29" i="1"/>
  <c r="O29" i="1" s="1"/>
  <c r="I718" i="1"/>
  <c r="L718" i="1"/>
  <c r="M718" i="1"/>
  <c r="E718" i="1"/>
  <c r="O718" i="1" s="1"/>
  <c r="O128" i="1"/>
  <c r="K718" i="1"/>
  <c r="J718" i="1"/>
  <c r="O778" i="1"/>
  <c r="S216" i="1"/>
  <c r="S196" i="1"/>
  <c r="S169" i="1"/>
  <c r="O147" i="1"/>
  <c r="S136" i="1"/>
  <c r="S135" i="1"/>
  <c r="S134" i="1"/>
  <c r="S133" i="1"/>
  <c r="E645" i="1" l="1"/>
  <c r="F645" i="1"/>
  <c r="G645" i="1"/>
  <c r="H645" i="1"/>
  <c r="I645" i="1"/>
  <c r="J645" i="1"/>
  <c r="K645" i="1"/>
  <c r="L645" i="1"/>
  <c r="M645" i="1"/>
  <c r="D645" i="1"/>
  <c r="S695" i="1"/>
  <c r="S694" i="1"/>
  <c r="E1458" i="1" l="1"/>
  <c r="F1458" i="1"/>
  <c r="G1458" i="1"/>
  <c r="H1458" i="1"/>
  <c r="I1458" i="1"/>
  <c r="J1458" i="1"/>
  <c r="K1458" i="1"/>
  <c r="L1458" i="1"/>
  <c r="M1458" i="1"/>
  <c r="D1458" i="1"/>
  <c r="E1437" i="1"/>
  <c r="F1437" i="1"/>
  <c r="G1437" i="1"/>
  <c r="H1437" i="1"/>
  <c r="I1437" i="1"/>
  <c r="J1437" i="1"/>
  <c r="K1437" i="1"/>
  <c r="L1437" i="1"/>
  <c r="M1437" i="1"/>
  <c r="D1437" i="1"/>
  <c r="E1421" i="1"/>
  <c r="F1421" i="1"/>
  <c r="G1421" i="1"/>
  <c r="H1421" i="1"/>
  <c r="I1421" i="1"/>
  <c r="J1421" i="1"/>
  <c r="K1421" i="1"/>
  <c r="L1421" i="1"/>
  <c r="M1421" i="1"/>
  <c r="D1421" i="1"/>
  <c r="E1387" i="1"/>
  <c r="F1387" i="1"/>
  <c r="G1387" i="1"/>
  <c r="H1387" i="1"/>
  <c r="I1387" i="1"/>
  <c r="J1387" i="1"/>
  <c r="K1387" i="1"/>
  <c r="L1387" i="1"/>
  <c r="M1387" i="1"/>
  <c r="D1387" i="1"/>
  <c r="D1375" i="1" s="1"/>
  <c r="E1340" i="1"/>
  <c r="F1340" i="1"/>
  <c r="G1340" i="1"/>
  <c r="H1340" i="1"/>
  <c r="I1340" i="1"/>
  <c r="J1340" i="1"/>
  <c r="K1340" i="1"/>
  <c r="L1340" i="1"/>
  <c r="M1340" i="1"/>
  <c r="D1340" i="1"/>
  <c r="O1356" i="1"/>
  <c r="E1315" i="1"/>
  <c r="F1315" i="1"/>
  <c r="G1315" i="1"/>
  <c r="H1315" i="1"/>
  <c r="I1315" i="1"/>
  <c r="J1315" i="1"/>
  <c r="K1315" i="1"/>
  <c r="L1315" i="1"/>
  <c r="M1315" i="1"/>
  <c r="D1315" i="1"/>
  <c r="O1326" i="1"/>
  <c r="E1285" i="1"/>
  <c r="F1285" i="1"/>
  <c r="G1285" i="1"/>
  <c r="H1285" i="1"/>
  <c r="I1285" i="1"/>
  <c r="J1285" i="1"/>
  <c r="K1285" i="1"/>
  <c r="L1285" i="1"/>
  <c r="M1285" i="1"/>
  <c r="D1285" i="1"/>
  <c r="E1248" i="1"/>
  <c r="F1248" i="1"/>
  <c r="G1248" i="1"/>
  <c r="H1248" i="1"/>
  <c r="I1248" i="1"/>
  <c r="J1248" i="1"/>
  <c r="K1248" i="1"/>
  <c r="K1236" i="1" s="1"/>
  <c r="L1248" i="1"/>
  <c r="M1248" i="1"/>
  <c r="D1248" i="1"/>
  <c r="G1236" i="1" l="1"/>
  <c r="M1375" i="1"/>
  <c r="I1375" i="1"/>
  <c r="E1375" i="1"/>
  <c r="J1375" i="1"/>
  <c r="F1375" i="1"/>
  <c r="O1340" i="1"/>
  <c r="L1375" i="1"/>
  <c r="H1375" i="1"/>
  <c r="L1236" i="1"/>
  <c r="H1236" i="1"/>
  <c r="O1315" i="1"/>
  <c r="K1375" i="1"/>
  <c r="G1375" i="1"/>
  <c r="D1236" i="1"/>
  <c r="J1236" i="1"/>
  <c r="F1236" i="1"/>
  <c r="M1236" i="1"/>
  <c r="I1236" i="1"/>
  <c r="E1236" i="1"/>
  <c r="E1220" i="1"/>
  <c r="F1220" i="1"/>
  <c r="G1220" i="1"/>
  <c r="H1220" i="1"/>
  <c r="I1220" i="1"/>
  <c r="J1220" i="1"/>
  <c r="K1220" i="1"/>
  <c r="L1220" i="1"/>
  <c r="M1220" i="1"/>
  <c r="D1220" i="1"/>
  <c r="E1200" i="1"/>
  <c r="F1200" i="1"/>
  <c r="G1200" i="1"/>
  <c r="H1200" i="1"/>
  <c r="I1200" i="1"/>
  <c r="J1200" i="1"/>
  <c r="K1200" i="1"/>
  <c r="L1200" i="1"/>
  <c r="M1200" i="1"/>
  <c r="D1200" i="1"/>
  <c r="E1183" i="1"/>
  <c r="F1183" i="1"/>
  <c r="G1183" i="1"/>
  <c r="H1183" i="1"/>
  <c r="I1183" i="1"/>
  <c r="I1178" i="1" s="1"/>
  <c r="J1183" i="1"/>
  <c r="K1183" i="1"/>
  <c r="L1183" i="1"/>
  <c r="M1183" i="1"/>
  <c r="D1183" i="1"/>
  <c r="M1178" i="1" l="1"/>
  <c r="E1178" i="1"/>
  <c r="D1178" i="1"/>
  <c r="O1178" i="1" s="1"/>
  <c r="F1178" i="1"/>
  <c r="J1178" i="1"/>
  <c r="O1236" i="1"/>
  <c r="O1220" i="1"/>
  <c r="L1178" i="1"/>
  <c r="H1178" i="1"/>
  <c r="K1178" i="1"/>
  <c r="G1178" i="1"/>
  <c r="E1163" i="1"/>
  <c r="E1158" i="1" s="1"/>
  <c r="F1163" i="1"/>
  <c r="F1158" i="1" s="1"/>
  <c r="G1163" i="1"/>
  <c r="G1158" i="1" s="1"/>
  <c r="H1163" i="1"/>
  <c r="H1158" i="1" s="1"/>
  <c r="I1163" i="1"/>
  <c r="I1158" i="1" s="1"/>
  <c r="J1163" i="1"/>
  <c r="J1158" i="1" s="1"/>
  <c r="K1163" i="1"/>
  <c r="K1158" i="1" s="1"/>
  <c r="L1163" i="1"/>
  <c r="L1158" i="1" s="1"/>
  <c r="M1163" i="1"/>
  <c r="M1158" i="1" s="1"/>
  <c r="D1163" i="1"/>
  <c r="D1158" i="1" s="1"/>
  <c r="E1085" i="1" l="1"/>
  <c r="E1062" i="1" s="1"/>
  <c r="F1085" i="1"/>
  <c r="F1062" i="1" s="1"/>
  <c r="G1085" i="1"/>
  <c r="G1062" i="1" s="1"/>
  <c r="H1085" i="1"/>
  <c r="H1062" i="1" s="1"/>
  <c r="I1085" i="1"/>
  <c r="I1062" i="1" s="1"/>
  <c r="J1085" i="1"/>
  <c r="J1062" i="1" s="1"/>
  <c r="K1085" i="1"/>
  <c r="K1062" i="1" s="1"/>
  <c r="L1085" i="1"/>
  <c r="L1062" i="1" s="1"/>
  <c r="M1085" i="1"/>
  <c r="M1062" i="1" s="1"/>
  <c r="D1085" i="1"/>
  <c r="D1062" i="1" s="1"/>
  <c r="S1153" i="1"/>
  <c r="S1150" i="1"/>
  <c r="S1146" i="1"/>
  <c r="S1135" i="1"/>
  <c r="S1125" i="1"/>
  <c r="S1115" i="1"/>
  <c r="S1105" i="1"/>
  <c r="S1095" i="1"/>
  <c r="E314" i="1"/>
  <c r="F314" i="1"/>
  <c r="G314" i="1"/>
  <c r="H314" i="1"/>
  <c r="I314" i="1"/>
  <c r="J314" i="1"/>
  <c r="K314" i="1"/>
  <c r="D314" i="1"/>
  <c r="E1026" i="1" l="1"/>
  <c r="E1014" i="1" s="1"/>
  <c r="F1026" i="1"/>
  <c r="F1014" i="1" s="1"/>
  <c r="G1026" i="1"/>
  <c r="G1014" i="1" s="1"/>
  <c r="H1026" i="1"/>
  <c r="H1014" i="1" s="1"/>
  <c r="I1026" i="1"/>
  <c r="I1014" i="1" s="1"/>
  <c r="J1026" i="1"/>
  <c r="J1014" i="1" s="1"/>
  <c r="K1026" i="1"/>
  <c r="K1014" i="1" s="1"/>
  <c r="L1026" i="1"/>
  <c r="L1014" i="1" s="1"/>
  <c r="M1026" i="1"/>
  <c r="M1014" i="1" s="1"/>
  <c r="D1026" i="1"/>
  <c r="D1014" i="1" s="1"/>
  <c r="E987" i="1"/>
  <c r="F987" i="1"/>
  <c r="G987" i="1"/>
  <c r="H987" i="1"/>
  <c r="I987" i="1"/>
  <c r="J987" i="1"/>
  <c r="K987" i="1"/>
  <c r="L987" i="1"/>
  <c r="M987" i="1"/>
  <c r="D987" i="1"/>
  <c r="S1001" i="1"/>
  <c r="S1000" i="1"/>
  <c r="E957" i="1"/>
  <c r="F957" i="1"/>
  <c r="G957" i="1"/>
  <c r="H957" i="1"/>
  <c r="I957" i="1"/>
  <c r="J957" i="1"/>
  <c r="K957" i="1"/>
  <c r="L957" i="1"/>
  <c r="M957" i="1"/>
  <c r="D957" i="1"/>
  <c r="S975" i="1"/>
  <c r="O975" i="1"/>
  <c r="S971" i="1"/>
  <c r="O967" i="1"/>
  <c r="E922" i="1"/>
  <c r="F922" i="1"/>
  <c r="G922" i="1"/>
  <c r="H922" i="1"/>
  <c r="I922" i="1"/>
  <c r="J922" i="1"/>
  <c r="K922" i="1"/>
  <c r="L922" i="1"/>
  <c r="M922" i="1"/>
  <c r="D922" i="1"/>
  <c r="S943" i="1"/>
  <c r="O943" i="1"/>
  <c r="E890" i="1"/>
  <c r="F890" i="1"/>
  <c r="G890" i="1"/>
  <c r="H890" i="1"/>
  <c r="I890" i="1"/>
  <c r="J890" i="1"/>
  <c r="K890" i="1"/>
  <c r="L890" i="1"/>
  <c r="M890" i="1"/>
  <c r="D890" i="1"/>
  <c r="S908" i="1"/>
  <c r="O908" i="1"/>
  <c r="E867" i="1"/>
  <c r="F867" i="1"/>
  <c r="G867" i="1"/>
  <c r="H867" i="1"/>
  <c r="I867" i="1"/>
  <c r="J867" i="1"/>
  <c r="K867" i="1"/>
  <c r="L867" i="1"/>
  <c r="M867" i="1"/>
  <c r="D867" i="1"/>
  <c r="S878" i="1"/>
  <c r="O878" i="1"/>
  <c r="E844" i="1"/>
  <c r="F844" i="1"/>
  <c r="G844" i="1"/>
  <c r="H844" i="1"/>
  <c r="I844" i="1"/>
  <c r="J844" i="1"/>
  <c r="K844" i="1"/>
  <c r="L844" i="1"/>
  <c r="M844" i="1"/>
  <c r="D844" i="1"/>
  <c r="S855" i="1"/>
  <c r="O855" i="1"/>
  <c r="I832" i="1" l="1"/>
  <c r="G832" i="1"/>
  <c r="K832" i="1"/>
  <c r="O867" i="1"/>
  <c r="M832" i="1"/>
  <c r="J832" i="1"/>
  <c r="F832" i="1"/>
  <c r="O957" i="1"/>
  <c r="O844" i="1"/>
  <c r="D832" i="1"/>
  <c r="L832" i="1"/>
  <c r="H832" i="1"/>
  <c r="O890" i="1"/>
  <c r="E832" i="1"/>
  <c r="O922" i="1"/>
  <c r="E623" i="1"/>
  <c r="E605" i="1" s="1"/>
  <c r="F623" i="1"/>
  <c r="F605" i="1" s="1"/>
  <c r="G623" i="1"/>
  <c r="G605" i="1" s="1"/>
  <c r="H623" i="1"/>
  <c r="H605" i="1" s="1"/>
  <c r="I623" i="1"/>
  <c r="I605" i="1" s="1"/>
  <c r="J623" i="1"/>
  <c r="J605" i="1" s="1"/>
  <c r="K623" i="1"/>
  <c r="K605" i="1" s="1"/>
  <c r="L623" i="1"/>
  <c r="L605" i="1" s="1"/>
  <c r="M623" i="1"/>
  <c r="D623" i="1"/>
  <c r="D605" i="1" s="1"/>
  <c r="E591" i="1"/>
  <c r="F591" i="1"/>
  <c r="G591" i="1"/>
  <c r="G585" i="1" s="1"/>
  <c r="H591" i="1"/>
  <c r="I591" i="1"/>
  <c r="J591" i="1"/>
  <c r="K591" i="1"/>
  <c r="K585" i="1" s="1"/>
  <c r="L591" i="1"/>
  <c r="M591" i="1"/>
  <c r="D591" i="1"/>
  <c r="O597" i="1"/>
  <c r="O599" i="1"/>
  <c r="O832" i="1" l="1"/>
  <c r="J585" i="1"/>
  <c r="F585" i="1"/>
  <c r="O605" i="1"/>
  <c r="D585" i="1"/>
  <c r="M605" i="1"/>
  <c r="M585" i="1"/>
  <c r="I585" i="1"/>
  <c r="E585" i="1"/>
  <c r="L585" i="1"/>
  <c r="H585" i="1"/>
  <c r="O591" i="1"/>
  <c r="S575" i="1"/>
  <c r="S574" i="1"/>
  <c r="S573" i="1"/>
  <c r="S572" i="1"/>
  <c r="S571" i="1"/>
  <c r="S511" i="1"/>
  <c r="S510" i="1"/>
  <c r="S509" i="1"/>
  <c r="S508" i="1"/>
  <c r="S507" i="1"/>
  <c r="S506" i="1"/>
  <c r="S505" i="1"/>
  <c r="M505" i="1"/>
  <c r="L505" i="1"/>
  <c r="E422" i="1"/>
  <c r="E410" i="1" s="1"/>
  <c r="F422" i="1"/>
  <c r="F410" i="1" s="1"/>
  <c r="F398" i="1" s="1"/>
  <c r="G422" i="1"/>
  <c r="G410" i="1" s="1"/>
  <c r="G398" i="1" s="1"/>
  <c r="H422" i="1"/>
  <c r="H410" i="1" s="1"/>
  <c r="H398" i="1" s="1"/>
  <c r="I422" i="1"/>
  <c r="I410" i="1" s="1"/>
  <c r="J422" i="1"/>
  <c r="J410" i="1" s="1"/>
  <c r="J398" i="1" s="1"/>
  <c r="K422" i="1"/>
  <c r="K410" i="1" s="1"/>
  <c r="K398" i="1" s="1"/>
  <c r="L422" i="1"/>
  <c r="M422" i="1"/>
  <c r="D422" i="1"/>
  <c r="D410" i="1" s="1"/>
  <c r="D398" i="1" s="1"/>
  <c r="O585" i="1" l="1"/>
  <c r="E398" i="1"/>
  <c r="I398" i="1"/>
  <c r="M410" i="1"/>
  <c r="M398" i="1" s="1"/>
  <c r="L410" i="1"/>
  <c r="L398" i="1" s="1"/>
  <c r="O398" i="1"/>
  <c r="O422" i="1"/>
  <c r="O410" i="1"/>
  <c r="O361" i="1" l="1"/>
  <c r="M361" i="1"/>
  <c r="M314" i="1" s="1"/>
  <c r="L361" i="1"/>
  <c r="L314" i="1" s="1"/>
  <c r="E244" i="1"/>
  <c r="D244" i="1"/>
  <c r="O244" i="1" l="1"/>
  <c r="O297" i="1"/>
  <c r="O296" i="1"/>
  <c r="O294" i="1"/>
  <c r="O293" i="1"/>
  <c r="O292" i="1"/>
  <c r="F207" i="1"/>
  <c r="G207" i="1"/>
  <c r="H207" i="1"/>
  <c r="I207" i="1"/>
  <c r="J207" i="1"/>
  <c r="K207" i="1"/>
  <c r="L207" i="1"/>
  <c r="L188" i="1" s="1"/>
  <c r="L183" i="1" s="1"/>
  <c r="L129" i="1" s="1"/>
  <c r="M207" i="1"/>
  <c r="M188" i="1" s="1"/>
  <c r="M183" i="1" s="1"/>
  <c r="M129" i="1" s="1"/>
  <c r="D38" i="1"/>
  <c r="O208" i="1" l="1"/>
  <c r="E207" i="1"/>
  <c r="E113" i="1"/>
  <c r="F113" i="1"/>
  <c r="G113" i="1"/>
  <c r="H113" i="1"/>
  <c r="I113" i="1"/>
  <c r="J113" i="1"/>
  <c r="K113" i="1"/>
  <c r="L113" i="1"/>
  <c r="M113" i="1"/>
  <c r="D113" i="1"/>
  <c r="E94" i="1"/>
  <c r="F94" i="1"/>
  <c r="G94" i="1"/>
  <c r="H94" i="1"/>
  <c r="I94" i="1"/>
  <c r="J94" i="1"/>
  <c r="K94" i="1"/>
  <c r="L94" i="1"/>
  <c r="M94" i="1"/>
  <c r="D94" i="1"/>
  <c r="E85" i="1"/>
  <c r="F85" i="1"/>
  <c r="G85" i="1"/>
  <c r="H85" i="1"/>
  <c r="I85" i="1"/>
  <c r="J85" i="1"/>
  <c r="K85" i="1"/>
  <c r="L85" i="1"/>
  <c r="M85" i="1"/>
  <c r="D85" i="1"/>
  <c r="E69" i="1"/>
  <c r="F69" i="1"/>
  <c r="G69" i="1"/>
  <c r="H69" i="1"/>
  <c r="I69" i="1"/>
  <c r="J69" i="1"/>
  <c r="K69" i="1"/>
  <c r="L69" i="1"/>
  <c r="M69" i="1"/>
  <c r="D69" i="1"/>
  <c r="E56" i="1"/>
  <c r="F56" i="1"/>
  <c r="G56" i="1"/>
  <c r="H56" i="1"/>
  <c r="I56" i="1"/>
  <c r="J56" i="1"/>
  <c r="K56" i="1"/>
  <c r="L56" i="1"/>
  <c r="M56" i="1"/>
  <c r="D56" i="1"/>
  <c r="E38" i="1"/>
  <c r="F38" i="1"/>
  <c r="G38" i="1"/>
  <c r="H38" i="1"/>
  <c r="I38" i="1"/>
  <c r="J38" i="1"/>
  <c r="K38" i="1"/>
  <c r="L38" i="1"/>
  <c r="M38" i="1"/>
  <c r="D33" i="1" l="1"/>
  <c r="I33" i="1"/>
  <c r="H33" i="1"/>
  <c r="G33" i="1"/>
  <c r="E33" i="1"/>
  <c r="E28" i="1" s="1"/>
  <c r="F33" i="1"/>
  <c r="F28" i="1" s="1"/>
  <c r="L33" i="1"/>
  <c r="L28" i="1" s="1"/>
  <c r="M33" i="1"/>
  <c r="M28" i="1" s="1"/>
  <c r="K33" i="1"/>
  <c r="K28" i="1" s="1"/>
  <c r="J33" i="1"/>
  <c r="J28" i="1"/>
  <c r="I28" i="1"/>
  <c r="G28" i="1"/>
  <c r="H28" i="1"/>
  <c r="D622" i="1"/>
  <c r="D610" i="1"/>
  <c r="D590" i="1"/>
  <c r="D421" i="1"/>
  <c r="D409" i="1" s="1"/>
  <c r="D604" i="1" l="1"/>
  <c r="D584" i="1" s="1"/>
  <c r="E777" i="1"/>
  <c r="F777" i="1"/>
  <c r="G777" i="1"/>
  <c r="H777" i="1"/>
  <c r="I777" i="1"/>
  <c r="J777" i="1"/>
  <c r="K777" i="1"/>
  <c r="L777" i="1"/>
  <c r="M777" i="1"/>
  <c r="D777" i="1"/>
  <c r="D717" i="1" s="1"/>
  <c r="S816" i="1"/>
  <c r="O816" i="1"/>
  <c r="O765" i="1"/>
  <c r="S753" i="1"/>
  <c r="S752" i="1"/>
  <c r="S751" i="1"/>
  <c r="K717" i="1" l="1"/>
  <c r="G717" i="1"/>
  <c r="O777" i="1"/>
  <c r="J717" i="1"/>
  <c r="F717" i="1"/>
  <c r="M717" i="1"/>
  <c r="I717" i="1"/>
  <c r="E717" i="1"/>
  <c r="L717" i="1"/>
  <c r="H717" i="1"/>
  <c r="O729" i="1"/>
  <c r="E1025" i="1"/>
  <c r="E1013" i="1" s="1"/>
  <c r="F1025" i="1"/>
  <c r="F1013" i="1" s="1"/>
  <c r="G1025" i="1"/>
  <c r="G1013" i="1" s="1"/>
  <c r="H1025" i="1"/>
  <c r="H1013" i="1" s="1"/>
  <c r="I1025" i="1"/>
  <c r="I1013" i="1" s="1"/>
  <c r="J1025" i="1"/>
  <c r="J1013" i="1" s="1"/>
  <c r="K1025" i="1"/>
  <c r="K1013" i="1" s="1"/>
  <c r="L1025" i="1"/>
  <c r="L1013" i="1" s="1"/>
  <c r="M1025" i="1"/>
  <c r="M1013" i="1" s="1"/>
  <c r="D1025" i="1"/>
  <c r="D1013" i="1" s="1"/>
  <c r="E313" i="1"/>
  <c r="F313" i="1"/>
  <c r="G313" i="1"/>
  <c r="H313" i="1"/>
  <c r="I313" i="1"/>
  <c r="J313" i="1"/>
  <c r="K313" i="1"/>
  <c r="D313" i="1"/>
  <c r="O356" i="1"/>
  <c r="O717" i="1" l="1"/>
  <c r="O313" i="1"/>
  <c r="O1013" i="1"/>
  <c r="E1457" i="1" l="1"/>
  <c r="F1457" i="1"/>
  <c r="G1457" i="1"/>
  <c r="H1457" i="1"/>
  <c r="I1457" i="1"/>
  <c r="J1457" i="1"/>
  <c r="K1457" i="1"/>
  <c r="L1457" i="1"/>
  <c r="M1457" i="1"/>
  <c r="D1457" i="1"/>
  <c r="E1456" i="1"/>
  <c r="F1456" i="1"/>
  <c r="G1456" i="1"/>
  <c r="H1456" i="1"/>
  <c r="I1456" i="1"/>
  <c r="J1456" i="1"/>
  <c r="K1456" i="1"/>
  <c r="L1456" i="1"/>
  <c r="M1456" i="1"/>
  <c r="D1456" i="1"/>
  <c r="E1436" i="1"/>
  <c r="F1436" i="1"/>
  <c r="G1436" i="1"/>
  <c r="H1436" i="1"/>
  <c r="I1436" i="1"/>
  <c r="J1436" i="1"/>
  <c r="K1436" i="1"/>
  <c r="L1436" i="1"/>
  <c r="M1436" i="1"/>
  <c r="D1436" i="1"/>
  <c r="E1420" i="1"/>
  <c r="F1420" i="1"/>
  <c r="G1420" i="1"/>
  <c r="H1420" i="1"/>
  <c r="I1420" i="1"/>
  <c r="J1420" i="1"/>
  <c r="K1420" i="1"/>
  <c r="L1420" i="1"/>
  <c r="M1420" i="1"/>
  <c r="D1420" i="1"/>
  <c r="E1386" i="1"/>
  <c r="F1386" i="1"/>
  <c r="G1386" i="1"/>
  <c r="H1386" i="1"/>
  <c r="I1386" i="1"/>
  <c r="J1386" i="1"/>
  <c r="K1386" i="1"/>
  <c r="L1386" i="1"/>
  <c r="M1386" i="1"/>
  <c r="D1386" i="1"/>
  <c r="D1374" i="1" l="1"/>
  <c r="J1374" i="1"/>
  <c r="F1374" i="1"/>
  <c r="L1374" i="1"/>
  <c r="H1374" i="1"/>
  <c r="M1374" i="1"/>
  <c r="I1374" i="1"/>
  <c r="E1374" i="1"/>
  <c r="K1374" i="1"/>
  <c r="G1374" i="1"/>
  <c r="E1339" i="1"/>
  <c r="F1339" i="1"/>
  <c r="G1339" i="1"/>
  <c r="H1339" i="1"/>
  <c r="I1339" i="1"/>
  <c r="J1339" i="1"/>
  <c r="K1339" i="1"/>
  <c r="L1339" i="1"/>
  <c r="M1339" i="1"/>
  <c r="D1339" i="1"/>
  <c r="E1338" i="1"/>
  <c r="F1338" i="1"/>
  <c r="G1338" i="1"/>
  <c r="H1338" i="1"/>
  <c r="I1338" i="1"/>
  <c r="J1338" i="1"/>
  <c r="K1338" i="1"/>
  <c r="L1338" i="1"/>
  <c r="M1338" i="1"/>
  <c r="D1338" i="1"/>
  <c r="D1337" i="1"/>
  <c r="E1337" i="1"/>
  <c r="F1337" i="1"/>
  <c r="G1337" i="1"/>
  <c r="H1337" i="1"/>
  <c r="I1337" i="1"/>
  <c r="J1337" i="1"/>
  <c r="K1337" i="1"/>
  <c r="L1337" i="1"/>
  <c r="M1337" i="1"/>
  <c r="O1354" i="1"/>
  <c r="E1314" i="1"/>
  <c r="F1314" i="1"/>
  <c r="G1314" i="1"/>
  <c r="H1314" i="1"/>
  <c r="I1314" i="1"/>
  <c r="J1314" i="1"/>
  <c r="K1314" i="1"/>
  <c r="L1314" i="1"/>
  <c r="M1314" i="1"/>
  <c r="D1314" i="1"/>
  <c r="E1284" i="1"/>
  <c r="F1284" i="1"/>
  <c r="G1284" i="1"/>
  <c r="H1284" i="1"/>
  <c r="I1284" i="1"/>
  <c r="J1284" i="1"/>
  <c r="K1284" i="1"/>
  <c r="L1284" i="1"/>
  <c r="M1284" i="1"/>
  <c r="D1284" i="1"/>
  <c r="E1247" i="1"/>
  <c r="F1247" i="1"/>
  <c r="G1247" i="1"/>
  <c r="H1247" i="1"/>
  <c r="I1247" i="1"/>
  <c r="J1247" i="1"/>
  <c r="K1247" i="1"/>
  <c r="L1247" i="1"/>
  <c r="M1247" i="1"/>
  <c r="D1247" i="1"/>
  <c r="O1374" i="1" l="1"/>
  <c r="J1235" i="1"/>
  <c r="M1235" i="1"/>
  <c r="I1235" i="1"/>
  <c r="O1314" i="1"/>
  <c r="K1235" i="1"/>
  <c r="G1235" i="1"/>
  <c r="O1284" i="1"/>
  <c r="D1235" i="1"/>
  <c r="F1235" i="1"/>
  <c r="O1339" i="1"/>
  <c r="L1235" i="1"/>
  <c r="H1235" i="1"/>
  <c r="E1235" i="1"/>
  <c r="E1219" i="1"/>
  <c r="F1219" i="1"/>
  <c r="G1219" i="1"/>
  <c r="H1219" i="1"/>
  <c r="I1219" i="1"/>
  <c r="J1219" i="1"/>
  <c r="K1219" i="1"/>
  <c r="L1219" i="1"/>
  <c r="M1219" i="1"/>
  <c r="D1219" i="1"/>
  <c r="E1199" i="1"/>
  <c r="F1199" i="1"/>
  <c r="G1199" i="1"/>
  <c r="H1199" i="1"/>
  <c r="I1199" i="1"/>
  <c r="J1199" i="1"/>
  <c r="K1199" i="1"/>
  <c r="L1199" i="1"/>
  <c r="M1199" i="1"/>
  <c r="D1199" i="1"/>
  <c r="E1182" i="1"/>
  <c r="F1182" i="1"/>
  <c r="G1182" i="1"/>
  <c r="H1182" i="1"/>
  <c r="I1182" i="1"/>
  <c r="J1182" i="1"/>
  <c r="K1182" i="1"/>
  <c r="L1182" i="1"/>
  <c r="M1182" i="1"/>
  <c r="D1182" i="1"/>
  <c r="K1177" i="1" l="1"/>
  <c r="G1177" i="1"/>
  <c r="D1177" i="1"/>
  <c r="F1177" i="1"/>
  <c r="J1177" i="1"/>
  <c r="L1177" i="1"/>
  <c r="H1177" i="1"/>
  <c r="O1235" i="1"/>
  <c r="M1177" i="1"/>
  <c r="I1177" i="1"/>
  <c r="E1177" i="1"/>
  <c r="O1177" i="1" s="1"/>
  <c r="O1223" i="1"/>
  <c r="O1219" i="1"/>
  <c r="E1218" i="1"/>
  <c r="E1217" i="1" s="1"/>
  <c r="F1218" i="1"/>
  <c r="F1217" i="1" s="1"/>
  <c r="G1218" i="1"/>
  <c r="G1217" i="1" s="1"/>
  <c r="H1218" i="1"/>
  <c r="H1217" i="1" s="1"/>
  <c r="I1218" i="1"/>
  <c r="I1217" i="1" s="1"/>
  <c r="J1218" i="1"/>
  <c r="J1217" i="1" s="1"/>
  <c r="K1218" i="1"/>
  <c r="K1217" i="1" s="1"/>
  <c r="L1218" i="1"/>
  <c r="L1217" i="1" s="1"/>
  <c r="M1218" i="1"/>
  <c r="M1217" i="1" s="1"/>
  <c r="D1218" i="1"/>
  <c r="D1217" i="1" s="1"/>
  <c r="O1199" i="1"/>
  <c r="E1198" i="1"/>
  <c r="E1197" i="1" s="1"/>
  <c r="F1198" i="1"/>
  <c r="F1197" i="1" s="1"/>
  <c r="G1198" i="1"/>
  <c r="G1197" i="1" s="1"/>
  <c r="H1198" i="1"/>
  <c r="H1197" i="1" s="1"/>
  <c r="I1198" i="1"/>
  <c r="I1197" i="1" s="1"/>
  <c r="J1198" i="1"/>
  <c r="J1197" i="1" s="1"/>
  <c r="K1198" i="1"/>
  <c r="K1197" i="1" s="1"/>
  <c r="L1198" i="1"/>
  <c r="L1197" i="1" s="1"/>
  <c r="M1198" i="1"/>
  <c r="M1197" i="1" s="1"/>
  <c r="D1198" i="1"/>
  <c r="E1181" i="1"/>
  <c r="E1180" i="1" s="1"/>
  <c r="F1181" i="1"/>
  <c r="F1180" i="1" s="1"/>
  <c r="G1181" i="1"/>
  <c r="G1180" i="1" s="1"/>
  <c r="H1181" i="1"/>
  <c r="H1180" i="1" s="1"/>
  <c r="I1181" i="1"/>
  <c r="I1180" i="1" s="1"/>
  <c r="J1181" i="1"/>
  <c r="J1180" i="1" s="1"/>
  <c r="K1181" i="1"/>
  <c r="K1180" i="1" s="1"/>
  <c r="L1181" i="1"/>
  <c r="L1180" i="1" s="1"/>
  <c r="M1181" i="1"/>
  <c r="M1180" i="1" s="1"/>
  <c r="D1181" i="1"/>
  <c r="E1167" i="1"/>
  <c r="F1167" i="1"/>
  <c r="F1162" i="1" s="1"/>
  <c r="F1157" i="1" s="1"/>
  <c r="G1167" i="1"/>
  <c r="G1162" i="1" s="1"/>
  <c r="G1157" i="1" s="1"/>
  <c r="H1167" i="1"/>
  <c r="H1162" i="1" s="1"/>
  <c r="H1157" i="1" s="1"/>
  <c r="I1167" i="1"/>
  <c r="I1162" i="1" s="1"/>
  <c r="I1157" i="1" s="1"/>
  <c r="J1167" i="1"/>
  <c r="J1162" i="1" s="1"/>
  <c r="J1157" i="1" s="1"/>
  <c r="K1167" i="1"/>
  <c r="K1162" i="1" s="1"/>
  <c r="K1157" i="1" s="1"/>
  <c r="L1167" i="1"/>
  <c r="L1162" i="1" s="1"/>
  <c r="L1157" i="1" s="1"/>
  <c r="M1167" i="1"/>
  <c r="M1162" i="1" s="1"/>
  <c r="M1157" i="1" s="1"/>
  <c r="D1167" i="1"/>
  <c r="D1162" i="1" s="1"/>
  <c r="D1157" i="1" s="1"/>
  <c r="E1166" i="1"/>
  <c r="E1165" i="1" s="1"/>
  <c r="F1166" i="1"/>
  <c r="G1166" i="1"/>
  <c r="H1166" i="1"/>
  <c r="I1166" i="1"/>
  <c r="J1166" i="1"/>
  <c r="K1166" i="1"/>
  <c r="L1166" i="1"/>
  <c r="M1166" i="1"/>
  <c r="M1165" i="1" s="1"/>
  <c r="D1166" i="1"/>
  <c r="D1165" i="1" s="1"/>
  <c r="E1084" i="1"/>
  <c r="F1084" i="1"/>
  <c r="F1061" i="1" s="1"/>
  <c r="G1084" i="1"/>
  <c r="G1061" i="1" s="1"/>
  <c r="H1084" i="1"/>
  <c r="H1061" i="1" s="1"/>
  <c r="I1084" i="1"/>
  <c r="I1061" i="1" s="1"/>
  <c r="J1084" i="1"/>
  <c r="J1061" i="1" s="1"/>
  <c r="K1084" i="1"/>
  <c r="K1061" i="1" s="1"/>
  <c r="L1084" i="1"/>
  <c r="L1061" i="1" s="1"/>
  <c r="M1084" i="1"/>
  <c r="M1061" i="1" s="1"/>
  <c r="D1084" i="1"/>
  <c r="D1061" i="1" s="1"/>
  <c r="S1152" i="1"/>
  <c r="S1149" i="1"/>
  <c r="S1145" i="1"/>
  <c r="S1134" i="1"/>
  <c r="S1124" i="1"/>
  <c r="S1114" i="1"/>
  <c r="S1104" i="1"/>
  <c r="S1094" i="1"/>
  <c r="E986" i="1"/>
  <c r="F986" i="1"/>
  <c r="G986" i="1"/>
  <c r="H986" i="1"/>
  <c r="I986" i="1"/>
  <c r="J986" i="1"/>
  <c r="K986" i="1"/>
  <c r="L986" i="1"/>
  <c r="M986" i="1"/>
  <c r="D986" i="1"/>
  <c r="S999" i="1"/>
  <c r="S998" i="1"/>
  <c r="E956" i="1"/>
  <c r="F956" i="1"/>
  <c r="G956" i="1"/>
  <c r="H956" i="1"/>
  <c r="I956" i="1"/>
  <c r="J956" i="1"/>
  <c r="K956" i="1"/>
  <c r="L956" i="1"/>
  <c r="M956" i="1"/>
  <c r="D956" i="1"/>
  <c r="S974" i="1"/>
  <c r="O974" i="1"/>
  <c r="S970" i="1"/>
  <c r="E921" i="1"/>
  <c r="F921" i="1"/>
  <c r="G921" i="1"/>
  <c r="H921" i="1"/>
  <c r="I921" i="1"/>
  <c r="J921" i="1"/>
  <c r="K921" i="1"/>
  <c r="L921" i="1"/>
  <c r="M921" i="1"/>
  <c r="D921" i="1"/>
  <c r="F1161" i="1" l="1"/>
  <c r="F1160" i="1" s="1"/>
  <c r="F1165" i="1"/>
  <c r="L1161" i="1"/>
  <c r="L1160" i="1" s="1"/>
  <c r="L1165" i="1"/>
  <c r="K1161" i="1"/>
  <c r="K1160" i="1" s="1"/>
  <c r="K1165" i="1"/>
  <c r="J1161" i="1"/>
  <c r="J1160" i="1" s="1"/>
  <c r="J1165" i="1"/>
  <c r="I1161" i="1"/>
  <c r="I1160" i="1" s="1"/>
  <c r="I1165" i="1"/>
  <c r="H1161" i="1"/>
  <c r="H1165" i="1"/>
  <c r="G1161" i="1"/>
  <c r="G1165" i="1"/>
  <c r="H1160" i="1"/>
  <c r="G1160" i="1"/>
  <c r="I1156" i="1"/>
  <c r="I1155" i="1" s="1"/>
  <c r="L1156" i="1"/>
  <c r="L1155" i="1" s="1"/>
  <c r="H1156" i="1"/>
  <c r="H1155" i="1" s="1"/>
  <c r="G1156" i="1"/>
  <c r="G1155" i="1" s="1"/>
  <c r="O1181" i="1"/>
  <c r="O1166" i="1"/>
  <c r="O1084" i="1"/>
  <c r="O921" i="1"/>
  <c r="O1197" i="1"/>
  <c r="E1161" i="1"/>
  <c r="O956" i="1"/>
  <c r="E1061" i="1"/>
  <c r="O1167" i="1"/>
  <c r="O1218" i="1"/>
  <c r="M1161" i="1"/>
  <c r="M1160" i="1" s="1"/>
  <c r="L1176" i="1"/>
  <c r="L1175" i="1" s="1"/>
  <c r="H1176" i="1"/>
  <c r="H1175" i="1" s="1"/>
  <c r="E1162" i="1"/>
  <c r="O1162" i="1" s="1"/>
  <c r="K1176" i="1"/>
  <c r="K1175" i="1" s="1"/>
  <c r="G1176" i="1"/>
  <c r="G1175" i="1" s="1"/>
  <c r="O1198" i="1"/>
  <c r="D1161" i="1"/>
  <c r="D1176" i="1"/>
  <c r="J1176" i="1"/>
  <c r="J1175" i="1" s="1"/>
  <c r="F1176" i="1"/>
  <c r="F1175" i="1" s="1"/>
  <c r="M1176" i="1"/>
  <c r="M1175" i="1" s="1"/>
  <c r="I1176" i="1"/>
  <c r="I1175" i="1" s="1"/>
  <c r="E1176" i="1"/>
  <c r="E1175" i="1" s="1"/>
  <c r="F1156" i="1"/>
  <c r="F1155" i="1" s="1"/>
  <c r="J1156" i="1"/>
  <c r="J1155" i="1" s="1"/>
  <c r="S941" i="1"/>
  <c r="O941" i="1"/>
  <c r="E889" i="1"/>
  <c r="F889" i="1"/>
  <c r="G889" i="1"/>
  <c r="H889" i="1"/>
  <c r="I889" i="1"/>
  <c r="J889" i="1"/>
  <c r="K889" i="1"/>
  <c r="L889" i="1"/>
  <c r="M889" i="1"/>
  <c r="D889" i="1"/>
  <c r="S906" i="1"/>
  <c r="O906" i="1"/>
  <c r="E866" i="1"/>
  <c r="F866" i="1"/>
  <c r="G866" i="1"/>
  <c r="H866" i="1"/>
  <c r="I866" i="1"/>
  <c r="J866" i="1"/>
  <c r="K866" i="1"/>
  <c r="L866" i="1"/>
  <c r="M866" i="1"/>
  <c r="D866" i="1"/>
  <c r="S877" i="1"/>
  <c r="O877" i="1"/>
  <c r="E843" i="1"/>
  <c r="F843" i="1"/>
  <c r="G843" i="1"/>
  <c r="H843" i="1"/>
  <c r="I843" i="1"/>
  <c r="I831" i="1" s="1"/>
  <c r="J843" i="1"/>
  <c r="K843" i="1"/>
  <c r="L843" i="1"/>
  <c r="M843" i="1"/>
  <c r="D843" i="1"/>
  <c r="S854" i="1"/>
  <c r="O854" i="1"/>
  <c r="K1156" i="1" l="1"/>
  <c r="K1155" i="1" s="1"/>
  <c r="L831" i="1"/>
  <c r="E1160" i="1"/>
  <c r="H831" i="1"/>
  <c r="O1165" i="1"/>
  <c r="M831" i="1"/>
  <c r="E831" i="1"/>
  <c r="E1156" i="1"/>
  <c r="E1155" i="1" s="1"/>
  <c r="M1156" i="1"/>
  <c r="M1155" i="1" s="1"/>
  <c r="O866" i="1"/>
  <c r="O889" i="1"/>
  <c r="O1161" i="1"/>
  <c r="O843" i="1"/>
  <c r="K831" i="1"/>
  <c r="G831" i="1"/>
  <c r="D1156" i="1"/>
  <c r="D831" i="1"/>
  <c r="J831" i="1"/>
  <c r="F831" i="1"/>
  <c r="E1157" i="1"/>
  <c r="O1157" i="1" s="1"/>
  <c r="O1176" i="1"/>
  <c r="E644" i="1"/>
  <c r="F644" i="1"/>
  <c r="G644" i="1"/>
  <c r="H644" i="1"/>
  <c r="I644" i="1"/>
  <c r="J644" i="1"/>
  <c r="K644" i="1"/>
  <c r="L644" i="1"/>
  <c r="M644" i="1"/>
  <c r="D644" i="1"/>
  <c r="S692" i="1"/>
  <c r="S691" i="1"/>
  <c r="F622" i="1"/>
  <c r="G622" i="1"/>
  <c r="H622" i="1"/>
  <c r="I622" i="1"/>
  <c r="J622" i="1"/>
  <c r="K622" i="1"/>
  <c r="L622" i="1"/>
  <c r="M622" i="1"/>
  <c r="E629" i="1"/>
  <c r="O629" i="1" s="1"/>
  <c r="F621" i="1"/>
  <c r="G621" i="1"/>
  <c r="H621" i="1"/>
  <c r="I621" i="1"/>
  <c r="J621" i="1"/>
  <c r="K621" i="1"/>
  <c r="L621" i="1"/>
  <c r="M621" i="1"/>
  <c r="D621" i="1"/>
  <c r="D620" i="1" s="1"/>
  <c r="E610" i="1"/>
  <c r="F610" i="1"/>
  <c r="G610" i="1"/>
  <c r="H610" i="1"/>
  <c r="I610" i="1"/>
  <c r="J610" i="1"/>
  <c r="K610" i="1"/>
  <c r="L610" i="1"/>
  <c r="M610" i="1"/>
  <c r="O616" i="1"/>
  <c r="E590" i="1"/>
  <c r="O590" i="1" s="1"/>
  <c r="F590" i="1"/>
  <c r="G590" i="1"/>
  <c r="H590" i="1"/>
  <c r="I590" i="1"/>
  <c r="J590" i="1"/>
  <c r="K590" i="1"/>
  <c r="L590" i="1"/>
  <c r="M590" i="1"/>
  <c r="O596" i="1"/>
  <c r="O831" i="1" l="1"/>
  <c r="M620" i="1"/>
  <c r="I620" i="1"/>
  <c r="O1156" i="1"/>
  <c r="M604" i="1"/>
  <c r="M584" i="1" s="1"/>
  <c r="I604" i="1"/>
  <c r="I584" i="1" s="1"/>
  <c r="G620" i="1"/>
  <c r="L604" i="1"/>
  <c r="L584" i="1" s="1"/>
  <c r="H604" i="1"/>
  <c r="H584" i="1" s="1"/>
  <c r="K604" i="1"/>
  <c r="K584" i="1" s="1"/>
  <c r="J604" i="1"/>
  <c r="J584" i="1" s="1"/>
  <c r="F604" i="1"/>
  <c r="F584" i="1" s="1"/>
  <c r="G604" i="1"/>
  <c r="G584" i="1" s="1"/>
  <c r="K620" i="1"/>
  <c r="L620" i="1"/>
  <c r="H620" i="1"/>
  <c r="J620" i="1"/>
  <c r="F620" i="1"/>
  <c r="O644" i="1"/>
  <c r="O610" i="1"/>
  <c r="E622" i="1"/>
  <c r="S570" i="1"/>
  <c r="S569" i="1"/>
  <c r="S568" i="1"/>
  <c r="S567" i="1"/>
  <c r="S566" i="1"/>
  <c r="S504" i="1"/>
  <c r="S503" i="1"/>
  <c r="S502" i="1"/>
  <c r="S501" i="1"/>
  <c r="S500" i="1"/>
  <c r="S499" i="1"/>
  <c r="S498" i="1"/>
  <c r="M498" i="1"/>
  <c r="L498" i="1"/>
  <c r="E421" i="1"/>
  <c r="E409" i="1" s="1"/>
  <c r="F421" i="1"/>
  <c r="F409" i="1" s="1"/>
  <c r="G421" i="1"/>
  <c r="G409" i="1" s="1"/>
  <c r="H421" i="1"/>
  <c r="H409" i="1" s="1"/>
  <c r="I421" i="1"/>
  <c r="I409" i="1" s="1"/>
  <c r="J421" i="1"/>
  <c r="J409" i="1" s="1"/>
  <c r="K421" i="1"/>
  <c r="K409" i="1" s="1"/>
  <c r="L421" i="1"/>
  <c r="M421" i="1"/>
  <c r="D397" i="1"/>
  <c r="O432" i="1"/>
  <c r="L409" i="1" l="1"/>
  <c r="M409" i="1"/>
  <c r="M397" i="1" s="1"/>
  <c r="L397" i="1"/>
  <c r="H397" i="1"/>
  <c r="O421" i="1"/>
  <c r="K397" i="1"/>
  <c r="J397" i="1"/>
  <c r="F397" i="1"/>
  <c r="I397" i="1"/>
  <c r="O409" i="1"/>
  <c r="G397" i="1"/>
  <c r="E604" i="1"/>
  <c r="O622" i="1"/>
  <c r="E243" i="1"/>
  <c r="F243" i="1"/>
  <c r="G243" i="1"/>
  <c r="H243" i="1"/>
  <c r="I243" i="1"/>
  <c r="J243" i="1"/>
  <c r="K243" i="1"/>
  <c r="L243" i="1"/>
  <c r="M243" i="1"/>
  <c r="D243" i="1"/>
  <c r="O291" i="1"/>
  <c r="O243" i="1" l="1"/>
  <c r="E584" i="1"/>
  <c r="O604" i="1"/>
  <c r="O290" i="1"/>
  <c r="O289" i="1"/>
  <c r="O288" i="1"/>
  <c r="O287" i="1"/>
  <c r="O286" i="1"/>
  <c r="O584" i="1" l="1"/>
  <c r="E397" i="1"/>
  <c r="O397" i="1" s="1"/>
  <c r="D117" i="1"/>
  <c r="D112" i="1" s="1"/>
  <c r="E117" i="1"/>
  <c r="E112" i="1" s="1"/>
  <c r="F117" i="1"/>
  <c r="F112" i="1" s="1"/>
  <c r="G117" i="1"/>
  <c r="G112" i="1" s="1"/>
  <c r="H117" i="1"/>
  <c r="H112" i="1" s="1"/>
  <c r="I117" i="1"/>
  <c r="I112" i="1" s="1"/>
  <c r="J117" i="1"/>
  <c r="J112" i="1" s="1"/>
  <c r="K117" i="1"/>
  <c r="K112" i="1" s="1"/>
  <c r="L117" i="1"/>
  <c r="M117" i="1"/>
  <c r="M112" i="1" s="1"/>
  <c r="E116" i="1"/>
  <c r="E115" i="1" s="1"/>
  <c r="F116" i="1"/>
  <c r="F115" i="1" s="1"/>
  <c r="G116" i="1"/>
  <c r="G115" i="1" s="1"/>
  <c r="H116" i="1"/>
  <c r="H115" i="1" s="1"/>
  <c r="I116" i="1"/>
  <c r="J116" i="1"/>
  <c r="J115" i="1" s="1"/>
  <c r="K116" i="1"/>
  <c r="K115" i="1" s="1"/>
  <c r="L116" i="1"/>
  <c r="L115" i="1" s="1"/>
  <c r="M116" i="1"/>
  <c r="M115" i="1" s="1"/>
  <c r="D116" i="1"/>
  <c r="E93" i="1"/>
  <c r="F93" i="1"/>
  <c r="G93" i="1"/>
  <c r="H93" i="1"/>
  <c r="I93" i="1"/>
  <c r="J93" i="1"/>
  <c r="K93" i="1"/>
  <c r="L93" i="1"/>
  <c r="M93" i="1"/>
  <c r="D93" i="1"/>
  <c r="E92" i="1"/>
  <c r="F92" i="1"/>
  <c r="G92" i="1"/>
  <c r="G91" i="1" s="1"/>
  <c r="H92" i="1"/>
  <c r="H91" i="1" s="1"/>
  <c r="I92" i="1"/>
  <c r="I91" i="1" s="1"/>
  <c r="J92" i="1"/>
  <c r="J91" i="1" s="1"/>
  <c r="K92" i="1"/>
  <c r="K91" i="1" s="1"/>
  <c r="L92" i="1"/>
  <c r="L91" i="1" s="1"/>
  <c r="M92" i="1"/>
  <c r="D92" i="1"/>
  <c r="E84" i="1"/>
  <c r="F84" i="1"/>
  <c r="G84" i="1"/>
  <c r="H84" i="1"/>
  <c r="I84" i="1"/>
  <c r="J84" i="1"/>
  <c r="K84" i="1"/>
  <c r="L84" i="1"/>
  <c r="M84" i="1"/>
  <c r="E83" i="1"/>
  <c r="E82" i="1" s="1"/>
  <c r="F83" i="1"/>
  <c r="F82" i="1" s="1"/>
  <c r="G83" i="1"/>
  <c r="G82" i="1" s="1"/>
  <c r="H83" i="1"/>
  <c r="H82" i="1" s="1"/>
  <c r="I83" i="1"/>
  <c r="I82" i="1" s="1"/>
  <c r="J83" i="1"/>
  <c r="K83" i="1"/>
  <c r="K82" i="1" s="1"/>
  <c r="L83" i="1"/>
  <c r="L82" i="1" s="1"/>
  <c r="M83" i="1"/>
  <c r="M82" i="1" s="1"/>
  <c r="D84" i="1"/>
  <c r="D83" i="1"/>
  <c r="E68" i="1"/>
  <c r="F68" i="1"/>
  <c r="G68" i="1"/>
  <c r="H68" i="1"/>
  <c r="I68" i="1"/>
  <c r="J68" i="1"/>
  <c r="K68" i="1"/>
  <c r="L68" i="1"/>
  <c r="M68" i="1"/>
  <c r="D68" i="1"/>
  <c r="E67" i="1"/>
  <c r="F67" i="1"/>
  <c r="G67" i="1"/>
  <c r="G66" i="1" s="1"/>
  <c r="H67" i="1"/>
  <c r="H66" i="1" s="1"/>
  <c r="I67" i="1"/>
  <c r="I66" i="1" s="1"/>
  <c r="J67" i="1"/>
  <c r="J66" i="1" s="1"/>
  <c r="K67" i="1"/>
  <c r="K66" i="1" s="1"/>
  <c r="L67" i="1"/>
  <c r="L66" i="1" s="1"/>
  <c r="M67" i="1"/>
  <c r="D67" i="1"/>
  <c r="E55" i="1"/>
  <c r="F55" i="1"/>
  <c r="G55" i="1"/>
  <c r="H55" i="1"/>
  <c r="I55" i="1"/>
  <c r="J55" i="1"/>
  <c r="K55" i="1"/>
  <c r="L55" i="1"/>
  <c r="M55" i="1"/>
  <c r="D55" i="1"/>
  <c r="E54" i="1"/>
  <c r="E53" i="1" s="1"/>
  <c r="F54" i="1"/>
  <c r="F53" i="1" s="1"/>
  <c r="G54" i="1"/>
  <c r="G53" i="1" s="1"/>
  <c r="H54" i="1"/>
  <c r="H53" i="1" s="1"/>
  <c r="I54" i="1"/>
  <c r="J54" i="1"/>
  <c r="K54" i="1"/>
  <c r="K53" i="1" s="1"/>
  <c r="L54" i="1"/>
  <c r="L53" i="1" s="1"/>
  <c r="M54" i="1"/>
  <c r="M53" i="1" s="1"/>
  <c r="D54" i="1"/>
  <c r="E37" i="1"/>
  <c r="F37" i="1"/>
  <c r="F32" i="1" s="1"/>
  <c r="G37" i="1"/>
  <c r="H37" i="1"/>
  <c r="I37" i="1"/>
  <c r="J37" i="1"/>
  <c r="K37" i="1"/>
  <c r="K32" i="1" s="1"/>
  <c r="L37" i="1"/>
  <c r="M37" i="1"/>
  <c r="D37" i="1"/>
  <c r="E36" i="1"/>
  <c r="F36" i="1"/>
  <c r="G36" i="1"/>
  <c r="G35" i="1" s="1"/>
  <c r="H36" i="1"/>
  <c r="H35" i="1" s="1"/>
  <c r="I36" i="1"/>
  <c r="I35" i="1" s="1"/>
  <c r="J36" i="1"/>
  <c r="J35" i="1" s="1"/>
  <c r="K36" i="1"/>
  <c r="K35" i="1" s="1"/>
  <c r="L36" i="1"/>
  <c r="L35" i="1" s="1"/>
  <c r="M36" i="1"/>
  <c r="D36" i="1"/>
  <c r="J32" i="1" l="1"/>
  <c r="F66" i="1"/>
  <c r="F91" i="1"/>
  <c r="F35" i="1"/>
  <c r="J53" i="1"/>
  <c r="M35" i="1"/>
  <c r="E35" i="1"/>
  <c r="G32" i="1"/>
  <c r="I53" i="1"/>
  <c r="M66" i="1"/>
  <c r="E66" i="1"/>
  <c r="J82" i="1"/>
  <c r="M91" i="1"/>
  <c r="E91" i="1"/>
  <c r="I115" i="1"/>
  <c r="G111" i="1"/>
  <c r="G110" i="1" s="1"/>
  <c r="D111" i="1"/>
  <c r="L31" i="1"/>
  <c r="H111" i="1"/>
  <c r="H110" i="1" s="1"/>
  <c r="J111" i="1"/>
  <c r="J110" i="1" s="1"/>
  <c r="F111" i="1"/>
  <c r="F110" i="1" s="1"/>
  <c r="L111" i="1"/>
  <c r="M31" i="1"/>
  <c r="I31" i="1"/>
  <c r="I30" i="1" s="1"/>
  <c r="E31" i="1"/>
  <c r="E30" i="1" s="1"/>
  <c r="I111" i="1"/>
  <c r="I110" i="1" s="1"/>
  <c r="K31" i="1"/>
  <c r="K30" i="1" s="1"/>
  <c r="G31" i="1"/>
  <c r="G30" i="1" s="1"/>
  <c r="M32" i="1"/>
  <c r="M27" i="1" s="1"/>
  <c r="I32" i="1"/>
  <c r="I27" i="1" s="1"/>
  <c r="I21" i="1" s="1"/>
  <c r="E32" i="1"/>
  <c r="E27" i="1" s="1"/>
  <c r="E21" i="1" s="1"/>
  <c r="D32" i="1"/>
  <c r="D27" i="1" s="1"/>
  <c r="D21" i="1" s="1"/>
  <c r="K27" i="1"/>
  <c r="K21" i="1" s="1"/>
  <c r="G27" i="1"/>
  <c r="G21" i="1" s="1"/>
  <c r="D31" i="1"/>
  <c r="L32" i="1"/>
  <c r="H32" i="1"/>
  <c r="H27" i="1" s="1"/>
  <c r="H21" i="1" s="1"/>
  <c r="M111" i="1"/>
  <c r="M110" i="1" s="1"/>
  <c r="E111" i="1"/>
  <c r="E110" i="1" s="1"/>
  <c r="F31" i="1"/>
  <c r="F30" i="1" s="1"/>
  <c r="J27" i="1"/>
  <c r="J21" i="1" s="1"/>
  <c r="H31" i="1"/>
  <c r="K111" i="1"/>
  <c r="K110" i="1" s="1"/>
  <c r="L112" i="1"/>
  <c r="J31" i="1"/>
  <c r="J30" i="1" s="1"/>
  <c r="F27" i="1"/>
  <c r="F21" i="1" s="1"/>
  <c r="E1455" i="1"/>
  <c r="E1454" i="1" s="1"/>
  <c r="F1455" i="1"/>
  <c r="F1454" i="1" s="1"/>
  <c r="G1455" i="1"/>
  <c r="G1454" i="1" s="1"/>
  <c r="H1455" i="1"/>
  <c r="H1454" i="1" s="1"/>
  <c r="I1455" i="1"/>
  <c r="I1454" i="1" s="1"/>
  <c r="J1455" i="1"/>
  <c r="J1454" i="1" s="1"/>
  <c r="K1455" i="1"/>
  <c r="K1454" i="1" s="1"/>
  <c r="L1455" i="1"/>
  <c r="L1454" i="1" s="1"/>
  <c r="M1455" i="1"/>
  <c r="M1454" i="1" s="1"/>
  <c r="D1455" i="1"/>
  <c r="E1435" i="1"/>
  <c r="F1435" i="1"/>
  <c r="G1435" i="1"/>
  <c r="H1435" i="1"/>
  <c r="I1435" i="1"/>
  <c r="J1435" i="1"/>
  <c r="K1435" i="1"/>
  <c r="L1435" i="1"/>
  <c r="M1435" i="1"/>
  <c r="D1435" i="1"/>
  <c r="E1434" i="1"/>
  <c r="E1433" i="1" s="1"/>
  <c r="F1434" i="1"/>
  <c r="F1433" i="1" s="1"/>
  <c r="G1434" i="1"/>
  <c r="G1433" i="1" s="1"/>
  <c r="H1434" i="1"/>
  <c r="I1434" i="1"/>
  <c r="J1434" i="1"/>
  <c r="J1433" i="1" s="1"/>
  <c r="K1434" i="1"/>
  <c r="K1433" i="1" s="1"/>
  <c r="L1434" i="1"/>
  <c r="L1433" i="1" s="1"/>
  <c r="M1434" i="1"/>
  <c r="M1433" i="1" s="1"/>
  <c r="D1434" i="1"/>
  <c r="D1418" i="1"/>
  <c r="E1419" i="1"/>
  <c r="F1419" i="1"/>
  <c r="G1419" i="1"/>
  <c r="H1419" i="1"/>
  <c r="I1419" i="1"/>
  <c r="J1419" i="1"/>
  <c r="K1419" i="1"/>
  <c r="L1419" i="1"/>
  <c r="M1419" i="1"/>
  <c r="D1419" i="1"/>
  <c r="E1385" i="1"/>
  <c r="F1385" i="1"/>
  <c r="G1385" i="1"/>
  <c r="H1385" i="1"/>
  <c r="I1385" i="1"/>
  <c r="J1385" i="1"/>
  <c r="K1385" i="1"/>
  <c r="L1385" i="1"/>
  <c r="M1385" i="1"/>
  <c r="D1385" i="1"/>
  <c r="I1433" i="1" l="1"/>
  <c r="H1433" i="1"/>
  <c r="H30" i="1"/>
  <c r="L30" i="1"/>
  <c r="M30" i="1"/>
  <c r="L110" i="1"/>
  <c r="I26" i="1"/>
  <c r="I25" i="1" s="1"/>
  <c r="L26" i="1"/>
  <c r="L27" i="1"/>
  <c r="G26" i="1"/>
  <c r="G25" i="1" s="1"/>
  <c r="D26" i="1"/>
  <c r="E26" i="1"/>
  <c r="E25" i="1" s="1"/>
  <c r="M26" i="1"/>
  <c r="M25" i="1" s="1"/>
  <c r="K26" i="1"/>
  <c r="K25" i="1" s="1"/>
  <c r="O21" i="1"/>
  <c r="F26" i="1"/>
  <c r="F25" i="1" s="1"/>
  <c r="J26" i="1"/>
  <c r="J25" i="1" s="1"/>
  <c r="H26" i="1"/>
  <c r="H25" i="1" s="1"/>
  <c r="L1373" i="1"/>
  <c r="I1373" i="1"/>
  <c r="F1373" i="1"/>
  <c r="D1373" i="1"/>
  <c r="K1373" i="1"/>
  <c r="H1373" i="1"/>
  <c r="E1373" i="1"/>
  <c r="M1373" i="1"/>
  <c r="J1373" i="1"/>
  <c r="G1373" i="1"/>
  <c r="O1385" i="1"/>
  <c r="O1361" i="1"/>
  <c r="O1352" i="1"/>
  <c r="D1312" i="1"/>
  <c r="D1313" i="1"/>
  <c r="E1313" i="1"/>
  <c r="F1313" i="1"/>
  <c r="G1313" i="1"/>
  <c r="H1313" i="1"/>
  <c r="I1313" i="1"/>
  <c r="J1313" i="1"/>
  <c r="K1313" i="1"/>
  <c r="L1313" i="1"/>
  <c r="M1313" i="1"/>
  <c r="O1324" i="1"/>
  <c r="E1283" i="1"/>
  <c r="F1283" i="1"/>
  <c r="G1283" i="1"/>
  <c r="H1283" i="1"/>
  <c r="I1283" i="1"/>
  <c r="J1283" i="1"/>
  <c r="K1283" i="1"/>
  <c r="L1283" i="1"/>
  <c r="M1283" i="1"/>
  <c r="D1283" i="1"/>
  <c r="E1246" i="1"/>
  <c r="F1246" i="1"/>
  <c r="G1246" i="1"/>
  <c r="H1246" i="1"/>
  <c r="I1246" i="1"/>
  <c r="J1246" i="1"/>
  <c r="K1246" i="1"/>
  <c r="L1246" i="1"/>
  <c r="M1246" i="1"/>
  <c r="D1246" i="1"/>
  <c r="L25" i="1" l="1"/>
  <c r="D1234" i="1"/>
  <c r="J1234" i="1"/>
  <c r="F1234" i="1"/>
  <c r="E1234" i="1"/>
  <c r="M1234" i="1"/>
  <c r="I1234" i="1"/>
  <c r="K1234" i="1"/>
  <c r="G1234" i="1"/>
  <c r="L1234" i="1"/>
  <c r="H1234" i="1"/>
  <c r="O1373" i="1"/>
  <c r="O1313" i="1"/>
  <c r="O1283" i="1"/>
  <c r="O1338" i="1"/>
  <c r="O1222" i="1"/>
  <c r="O1170" i="1"/>
  <c r="O1234" i="1" l="1"/>
  <c r="O1155" i="1"/>
  <c r="O1160" i="1"/>
  <c r="D1077" i="1" l="1"/>
  <c r="E1083" i="1"/>
  <c r="E1060" i="1" s="1"/>
  <c r="F1083" i="1"/>
  <c r="F1060" i="1" s="1"/>
  <c r="G1083" i="1"/>
  <c r="G1060" i="1" s="1"/>
  <c r="H1083" i="1"/>
  <c r="H1060" i="1" s="1"/>
  <c r="I1083" i="1"/>
  <c r="I1060" i="1" s="1"/>
  <c r="J1083" i="1"/>
  <c r="J1060" i="1" s="1"/>
  <c r="K1083" i="1"/>
  <c r="K1060" i="1" s="1"/>
  <c r="L1083" i="1"/>
  <c r="L1060" i="1" s="1"/>
  <c r="M1083" i="1"/>
  <c r="M1060" i="1" s="1"/>
  <c r="D1083" i="1"/>
  <c r="D1060" i="1" s="1"/>
  <c r="E1024" i="1" l="1"/>
  <c r="E1012" i="1" s="1"/>
  <c r="F1024" i="1"/>
  <c r="F1012" i="1" s="1"/>
  <c r="G1024" i="1"/>
  <c r="G1012" i="1" s="1"/>
  <c r="H1024" i="1"/>
  <c r="H1012" i="1" s="1"/>
  <c r="I1024" i="1"/>
  <c r="I1012" i="1" s="1"/>
  <c r="J1024" i="1"/>
  <c r="J1012" i="1" s="1"/>
  <c r="K1024" i="1"/>
  <c r="K1012" i="1" s="1"/>
  <c r="L1024" i="1"/>
  <c r="L1012" i="1" s="1"/>
  <c r="M1024" i="1"/>
  <c r="M1012" i="1" s="1"/>
  <c r="D1024" i="1"/>
  <c r="D1012" i="1" s="1"/>
  <c r="E985" i="1"/>
  <c r="F985" i="1"/>
  <c r="G985" i="1"/>
  <c r="H985" i="1"/>
  <c r="I985" i="1"/>
  <c r="J985" i="1"/>
  <c r="K985" i="1"/>
  <c r="L985" i="1"/>
  <c r="M985" i="1"/>
  <c r="D985" i="1"/>
  <c r="S997" i="1"/>
  <c r="S996" i="1"/>
  <c r="E955" i="1"/>
  <c r="F955" i="1"/>
  <c r="G955" i="1"/>
  <c r="H955" i="1"/>
  <c r="I955" i="1"/>
  <c r="J955" i="1"/>
  <c r="K955" i="1"/>
  <c r="L955" i="1"/>
  <c r="M955" i="1"/>
  <c r="D955" i="1"/>
  <c r="S973" i="1"/>
  <c r="O973" i="1"/>
  <c r="S969" i="1"/>
  <c r="O969" i="1"/>
  <c r="E920" i="1"/>
  <c r="F920" i="1"/>
  <c r="G920" i="1"/>
  <c r="H920" i="1"/>
  <c r="I920" i="1"/>
  <c r="J920" i="1"/>
  <c r="K920" i="1"/>
  <c r="L920" i="1"/>
  <c r="M920" i="1"/>
  <c r="D920" i="1"/>
  <c r="S939" i="1"/>
  <c r="O939" i="1"/>
  <c r="E888" i="1"/>
  <c r="F888" i="1"/>
  <c r="G888" i="1"/>
  <c r="H888" i="1"/>
  <c r="I888" i="1"/>
  <c r="J888" i="1"/>
  <c r="K888" i="1"/>
  <c r="L888" i="1"/>
  <c r="M888" i="1"/>
  <c r="D888" i="1"/>
  <c r="S904" i="1"/>
  <c r="O904" i="1"/>
  <c r="E865" i="1"/>
  <c r="F865" i="1"/>
  <c r="G865" i="1"/>
  <c r="H865" i="1"/>
  <c r="I865" i="1"/>
  <c r="J865" i="1"/>
  <c r="K865" i="1"/>
  <c r="L865" i="1"/>
  <c r="M865" i="1"/>
  <c r="D865" i="1"/>
  <c r="S876" i="1"/>
  <c r="O876" i="1"/>
  <c r="E842" i="1"/>
  <c r="F842" i="1"/>
  <c r="G842" i="1"/>
  <c r="H842" i="1"/>
  <c r="I842" i="1"/>
  <c r="J842" i="1"/>
  <c r="K842" i="1"/>
  <c r="L842" i="1"/>
  <c r="M842" i="1"/>
  <c r="D842" i="1"/>
  <c r="O853" i="1"/>
  <c r="M776" i="1"/>
  <c r="E776" i="1"/>
  <c r="F776" i="1"/>
  <c r="G776" i="1"/>
  <c r="H776" i="1"/>
  <c r="I776" i="1"/>
  <c r="J776" i="1"/>
  <c r="K776" i="1"/>
  <c r="L776" i="1"/>
  <c r="D776" i="1"/>
  <c r="D716" i="1" s="1"/>
  <c r="S815" i="1"/>
  <c r="O815" i="1"/>
  <c r="S749" i="1"/>
  <c r="S750" i="1"/>
  <c r="S748" i="1"/>
  <c r="E643" i="1"/>
  <c r="F643" i="1"/>
  <c r="G643" i="1"/>
  <c r="H643" i="1"/>
  <c r="I643" i="1"/>
  <c r="J643" i="1"/>
  <c r="K643" i="1"/>
  <c r="L643" i="1"/>
  <c r="M643" i="1"/>
  <c r="D643" i="1"/>
  <c r="G830" i="1" l="1"/>
  <c r="J716" i="1"/>
  <c r="F716" i="1"/>
  <c r="I716" i="1"/>
  <c r="E716" i="1"/>
  <c r="O716" i="1" s="1"/>
  <c r="K716" i="1"/>
  <c r="G716" i="1"/>
  <c r="M716" i="1"/>
  <c r="J830" i="1"/>
  <c r="L716" i="1"/>
  <c r="H716" i="1"/>
  <c r="M830" i="1"/>
  <c r="D830" i="1"/>
  <c r="K830" i="1"/>
  <c r="H830" i="1"/>
  <c r="E830" i="1"/>
  <c r="L830" i="1"/>
  <c r="I830" i="1"/>
  <c r="O955" i="1"/>
  <c r="O920" i="1"/>
  <c r="O643" i="1"/>
  <c r="F830" i="1"/>
  <c r="O776" i="1"/>
  <c r="O842" i="1"/>
  <c r="O865" i="1"/>
  <c r="O888" i="1"/>
  <c r="O1012" i="1"/>
  <c r="O728" i="1"/>
  <c r="O830" i="1" l="1"/>
  <c r="S689" i="1"/>
  <c r="S690" i="1"/>
  <c r="S688" i="1"/>
  <c r="E626" i="1" l="1"/>
  <c r="E627" i="1"/>
  <c r="O627" i="1" s="1"/>
  <c r="E628" i="1"/>
  <c r="O628" i="1" s="1"/>
  <c r="E625" i="1"/>
  <c r="O625" i="1" s="1"/>
  <c r="E609" i="1"/>
  <c r="E607" i="1" s="1"/>
  <c r="F609" i="1"/>
  <c r="F607" i="1" s="1"/>
  <c r="G609" i="1"/>
  <c r="G607" i="1" s="1"/>
  <c r="H609" i="1"/>
  <c r="H607" i="1" s="1"/>
  <c r="I609" i="1"/>
  <c r="I607" i="1" s="1"/>
  <c r="J609" i="1"/>
  <c r="J607" i="1" s="1"/>
  <c r="K609" i="1"/>
  <c r="K607" i="1" s="1"/>
  <c r="L609" i="1"/>
  <c r="L607" i="1" s="1"/>
  <c r="M609" i="1"/>
  <c r="M607" i="1" s="1"/>
  <c r="D609" i="1"/>
  <c r="D607" i="1" s="1"/>
  <c r="O615" i="1"/>
  <c r="O614" i="1"/>
  <c r="M602" i="1"/>
  <c r="L602" i="1"/>
  <c r="K602" i="1"/>
  <c r="J602" i="1"/>
  <c r="I602" i="1"/>
  <c r="H602" i="1"/>
  <c r="G602" i="1"/>
  <c r="F602" i="1"/>
  <c r="E602" i="1"/>
  <c r="D602" i="1"/>
  <c r="E589" i="1"/>
  <c r="F589" i="1"/>
  <c r="G589" i="1"/>
  <c r="H589" i="1"/>
  <c r="I589" i="1"/>
  <c r="J589" i="1"/>
  <c r="K589" i="1"/>
  <c r="L589" i="1"/>
  <c r="M589" i="1"/>
  <c r="D589" i="1"/>
  <c r="F588" i="1"/>
  <c r="F587" i="1" s="1"/>
  <c r="G588" i="1"/>
  <c r="G587" i="1" s="1"/>
  <c r="H588" i="1"/>
  <c r="H587" i="1" s="1"/>
  <c r="I588" i="1"/>
  <c r="I587" i="1" s="1"/>
  <c r="J588" i="1"/>
  <c r="K588" i="1"/>
  <c r="K587" i="1" s="1"/>
  <c r="L588" i="1"/>
  <c r="L587" i="1" s="1"/>
  <c r="M588" i="1"/>
  <c r="M587" i="1" s="1"/>
  <c r="D588" i="1"/>
  <c r="D587" i="1" s="1"/>
  <c r="O594" i="1"/>
  <c r="J587" i="1" l="1"/>
  <c r="K603" i="1"/>
  <c r="K601" i="1" s="1"/>
  <c r="D603" i="1"/>
  <c r="D601" i="1" s="1"/>
  <c r="J603" i="1"/>
  <c r="J583" i="1" s="1"/>
  <c r="F603" i="1"/>
  <c r="F583" i="1" s="1"/>
  <c r="L603" i="1"/>
  <c r="L601" i="1" s="1"/>
  <c r="H603" i="1"/>
  <c r="H583" i="1" s="1"/>
  <c r="G603" i="1"/>
  <c r="G583" i="1" s="1"/>
  <c r="M603" i="1"/>
  <c r="M583" i="1" s="1"/>
  <c r="I603" i="1"/>
  <c r="I601" i="1" s="1"/>
  <c r="O626" i="1"/>
  <c r="E621" i="1"/>
  <c r="E603" i="1" s="1"/>
  <c r="E601" i="1" s="1"/>
  <c r="K582" i="1"/>
  <c r="H582" i="1"/>
  <c r="D582" i="1"/>
  <c r="M582" i="1"/>
  <c r="J582" i="1"/>
  <c r="G582" i="1"/>
  <c r="G581" i="1" s="1"/>
  <c r="L582" i="1"/>
  <c r="I582" i="1"/>
  <c r="F582" i="1"/>
  <c r="O609" i="1"/>
  <c r="J601" i="1" l="1"/>
  <c r="H581" i="1"/>
  <c r="H601" i="1"/>
  <c r="M601" i="1"/>
  <c r="F601" i="1"/>
  <c r="F581" i="1"/>
  <c r="J581" i="1"/>
  <c r="M581" i="1"/>
  <c r="G601" i="1"/>
  <c r="I583" i="1"/>
  <c r="I581" i="1" s="1"/>
  <c r="K583" i="1"/>
  <c r="K581" i="1" s="1"/>
  <c r="L583" i="1"/>
  <c r="L581" i="1" s="1"/>
  <c r="D583" i="1"/>
  <c r="O621" i="1"/>
  <c r="E620" i="1"/>
  <c r="O607" i="1"/>
  <c r="O589" i="1"/>
  <c r="S565" i="1"/>
  <c r="S564" i="1"/>
  <c r="S563" i="1"/>
  <c r="S562" i="1"/>
  <c r="S561" i="1"/>
  <c r="S497" i="1"/>
  <c r="S496" i="1"/>
  <c r="S495" i="1"/>
  <c r="S494" i="1"/>
  <c r="S493" i="1"/>
  <c r="S492" i="1"/>
  <c r="S491" i="1"/>
  <c r="M491" i="1"/>
  <c r="L491" i="1"/>
  <c r="E420" i="1"/>
  <c r="E408" i="1" s="1"/>
  <c r="F420" i="1"/>
  <c r="F408" i="1" s="1"/>
  <c r="F396" i="1" s="1"/>
  <c r="G420" i="1"/>
  <c r="G408" i="1" s="1"/>
  <c r="G396" i="1" s="1"/>
  <c r="H420" i="1"/>
  <c r="H408" i="1" s="1"/>
  <c r="H396" i="1" s="1"/>
  <c r="I420" i="1"/>
  <c r="I408" i="1" s="1"/>
  <c r="I396" i="1" s="1"/>
  <c r="J420" i="1"/>
  <c r="J408" i="1" s="1"/>
  <c r="J396" i="1" s="1"/>
  <c r="K420" i="1"/>
  <c r="K408" i="1" s="1"/>
  <c r="L420" i="1"/>
  <c r="L408" i="1" s="1"/>
  <c r="M420" i="1"/>
  <c r="M408" i="1" s="1"/>
  <c r="M396" i="1" s="1"/>
  <c r="D420" i="1"/>
  <c r="D408" i="1" s="1"/>
  <c r="O431" i="1"/>
  <c r="K396" i="1" l="1"/>
  <c r="L396" i="1"/>
  <c r="D396" i="1"/>
  <c r="O620" i="1"/>
  <c r="E583" i="1"/>
  <c r="O603" i="1"/>
  <c r="O601" i="1"/>
  <c r="O420" i="1"/>
  <c r="O408" i="1"/>
  <c r="E312" i="1"/>
  <c r="J312" i="1"/>
  <c r="K312" i="1"/>
  <c r="D312" i="1"/>
  <c r="S351" i="1"/>
  <c r="O351" i="1"/>
  <c r="M351" i="1"/>
  <c r="M312" i="1" s="1"/>
  <c r="L351" i="1"/>
  <c r="L312" i="1" s="1"/>
  <c r="I351" i="1"/>
  <c r="I312" i="1" s="1"/>
  <c r="H351" i="1"/>
  <c r="H312" i="1" s="1"/>
  <c r="G351" i="1"/>
  <c r="G312" i="1" s="1"/>
  <c r="F351" i="1"/>
  <c r="F312" i="1" s="1"/>
  <c r="E396" i="1" l="1"/>
  <c r="O312" i="1"/>
  <c r="E242" i="1"/>
  <c r="E20" i="1" s="1"/>
  <c r="F242" i="1"/>
  <c r="F20" i="1" s="1"/>
  <c r="G242" i="1"/>
  <c r="G20" i="1" s="1"/>
  <c r="H242" i="1"/>
  <c r="H20" i="1" s="1"/>
  <c r="I242" i="1"/>
  <c r="I20" i="1" s="1"/>
  <c r="J242" i="1"/>
  <c r="J20" i="1" s="1"/>
  <c r="K242" i="1"/>
  <c r="K20" i="1" s="1"/>
  <c r="L242" i="1"/>
  <c r="L20" i="1" s="1"/>
  <c r="M242" i="1"/>
  <c r="M20" i="1" s="1"/>
  <c r="D242" i="1"/>
  <c r="D20" i="1" s="1"/>
  <c r="O396" i="1" l="1"/>
  <c r="O242" i="1"/>
  <c r="O282" i="1"/>
  <c r="O283" i="1"/>
  <c r="O284" i="1"/>
  <c r="O285" i="1"/>
  <c r="O281" i="1"/>
  <c r="O20" i="1" l="1"/>
  <c r="E642" i="1"/>
  <c r="F642" i="1"/>
  <c r="G642" i="1"/>
  <c r="H642" i="1"/>
  <c r="I642" i="1"/>
  <c r="J642" i="1"/>
  <c r="K642" i="1"/>
  <c r="L642" i="1"/>
  <c r="M642" i="1"/>
  <c r="D642" i="1"/>
  <c r="S685" i="1"/>
  <c r="O642" i="1" l="1"/>
  <c r="E1418" i="1"/>
  <c r="F1418" i="1"/>
  <c r="G1418" i="1"/>
  <c r="H1418" i="1"/>
  <c r="I1418" i="1"/>
  <c r="J1418" i="1"/>
  <c r="K1418" i="1"/>
  <c r="L1418" i="1"/>
  <c r="M1418" i="1"/>
  <c r="E1384" i="1"/>
  <c r="F1384" i="1"/>
  <c r="G1384" i="1"/>
  <c r="H1384" i="1"/>
  <c r="I1384" i="1"/>
  <c r="J1384" i="1"/>
  <c r="K1384" i="1"/>
  <c r="L1384" i="1"/>
  <c r="M1384" i="1"/>
  <c r="D1384" i="1"/>
  <c r="O1360" i="1"/>
  <c r="E1312" i="1"/>
  <c r="O1312" i="1" s="1"/>
  <c r="F1312" i="1"/>
  <c r="G1312" i="1"/>
  <c r="H1312" i="1"/>
  <c r="I1312" i="1"/>
  <c r="J1312" i="1"/>
  <c r="K1312" i="1"/>
  <c r="L1312" i="1"/>
  <c r="M1312" i="1"/>
  <c r="O1329" i="1"/>
  <c r="O1323" i="1"/>
  <c r="E1282" i="1"/>
  <c r="F1282" i="1"/>
  <c r="G1282" i="1"/>
  <c r="H1282" i="1"/>
  <c r="I1282" i="1"/>
  <c r="J1282" i="1"/>
  <c r="K1282" i="1"/>
  <c r="L1282" i="1"/>
  <c r="M1282" i="1"/>
  <c r="D1282" i="1"/>
  <c r="E1245" i="1"/>
  <c r="F1245" i="1"/>
  <c r="G1245" i="1"/>
  <c r="H1245" i="1"/>
  <c r="I1245" i="1"/>
  <c r="I1233" i="1" s="1"/>
  <c r="J1245" i="1"/>
  <c r="K1245" i="1"/>
  <c r="L1245" i="1"/>
  <c r="M1245" i="1"/>
  <c r="D1245" i="1"/>
  <c r="E1082" i="1"/>
  <c r="E1059" i="1" s="1"/>
  <c r="F1082" i="1"/>
  <c r="F1059" i="1" s="1"/>
  <c r="G1082" i="1"/>
  <c r="G1059" i="1" s="1"/>
  <c r="H1082" i="1"/>
  <c r="H1059" i="1" s="1"/>
  <c r="I1082" i="1"/>
  <c r="I1059" i="1" s="1"/>
  <c r="J1082" i="1"/>
  <c r="J1059" i="1" s="1"/>
  <c r="K1082" i="1"/>
  <c r="K1059" i="1" s="1"/>
  <c r="L1082" i="1"/>
  <c r="L1059" i="1" s="1"/>
  <c r="M1082" i="1"/>
  <c r="M1059" i="1" s="1"/>
  <c r="D1082" i="1"/>
  <c r="D1059" i="1" s="1"/>
  <c r="M1233" i="1" l="1"/>
  <c r="E1233" i="1"/>
  <c r="D1233" i="1"/>
  <c r="J1233" i="1"/>
  <c r="F1233" i="1"/>
  <c r="L1233" i="1"/>
  <c r="H1233" i="1"/>
  <c r="K1233" i="1"/>
  <c r="G1233" i="1"/>
  <c r="K1372" i="1"/>
  <c r="H1372" i="1"/>
  <c r="E1372" i="1"/>
  <c r="L1372" i="1"/>
  <c r="I1372" i="1"/>
  <c r="F1372" i="1"/>
  <c r="M1372" i="1"/>
  <c r="J1372" i="1"/>
  <c r="G1372" i="1"/>
  <c r="D1372" i="1"/>
  <c r="E1023" i="1"/>
  <c r="E1011" i="1" s="1"/>
  <c r="F1023" i="1"/>
  <c r="F1011" i="1" s="1"/>
  <c r="G1023" i="1"/>
  <c r="G1011" i="1" s="1"/>
  <c r="H1023" i="1"/>
  <c r="H1011" i="1" s="1"/>
  <c r="I1023" i="1"/>
  <c r="I1011" i="1" s="1"/>
  <c r="J1023" i="1"/>
  <c r="J1011" i="1" s="1"/>
  <c r="K1023" i="1"/>
  <c r="K1011" i="1" s="1"/>
  <c r="L1023" i="1"/>
  <c r="L1011" i="1" s="1"/>
  <c r="M1023" i="1"/>
  <c r="M1011" i="1" s="1"/>
  <c r="D1023" i="1"/>
  <c r="D1011" i="1" s="1"/>
  <c r="E984" i="1"/>
  <c r="F984" i="1"/>
  <c r="G984" i="1"/>
  <c r="H984" i="1"/>
  <c r="I984" i="1"/>
  <c r="J984" i="1"/>
  <c r="K984" i="1"/>
  <c r="L984" i="1"/>
  <c r="M984" i="1"/>
  <c r="D984" i="1"/>
  <c r="E919" i="1"/>
  <c r="F919" i="1"/>
  <c r="G919" i="1"/>
  <c r="H919" i="1"/>
  <c r="I919" i="1"/>
  <c r="J919" i="1"/>
  <c r="K919" i="1"/>
  <c r="L919" i="1"/>
  <c r="M919" i="1"/>
  <c r="D919" i="1"/>
  <c r="O937" i="1"/>
  <c r="E887" i="1"/>
  <c r="F887" i="1"/>
  <c r="G887" i="1"/>
  <c r="H887" i="1"/>
  <c r="I887" i="1"/>
  <c r="J887" i="1"/>
  <c r="K887" i="1"/>
  <c r="L887" i="1"/>
  <c r="M887" i="1"/>
  <c r="D887" i="1"/>
  <c r="O902" i="1"/>
  <c r="E864" i="1"/>
  <c r="F864" i="1"/>
  <c r="G864" i="1"/>
  <c r="H864" i="1"/>
  <c r="I864" i="1"/>
  <c r="J864" i="1"/>
  <c r="K864" i="1"/>
  <c r="L864" i="1"/>
  <c r="M864" i="1"/>
  <c r="D864" i="1"/>
  <c r="O875" i="1"/>
  <c r="E841" i="1"/>
  <c r="F841" i="1"/>
  <c r="G841" i="1"/>
  <c r="H841" i="1"/>
  <c r="I841" i="1"/>
  <c r="J841" i="1"/>
  <c r="K841" i="1"/>
  <c r="L841" i="1"/>
  <c r="M841" i="1"/>
  <c r="D841" i="1"/>
  <c r="O852" i="1"/>
  <c r="E775" i="1"/>
  <c r="F775" i="1"/>
  <c r="G775" i="1"/>
  <c r="H775" i="1"/>
  <c r="I775" i="1"/>
  <c r="J775" i="1"/>
  <c r="K775" i="1"/>
  <c r="L775" i="1"/>
  <c r="M775" i="1"/>
  <c r="D775" i="1"/>
  <c r="O814" i="1"/>
  <c r="S814" i="1"/>
  <c r="O1233" i="1" l="1"/>
  <c r="O775" i="1"/>
  <c r="O887" i="1"/>
  <c r="O919" i="1"/>
  <c r="O1011" i="1"/>
  <c r="D829" i="1"/>
  <c r="M829" i="1"/>
  <c r="J829" i="1"/>
  <c r="G829" i="1"/>
  <c r="L829" i="1"/>
  <c r="I829" i="1"/>
  <c r="F829" i="1"/>
  <c r="K829" i="1"/>
  <c r="H829" i="1"/>
  <c r="E829" i="1"/>
  <c r="O864" i="1"/>
  <c r="E727" i="1"/>
  <c r="E715" i="1" s="1"/>
  <c r="F727" i="1"/>
  <c r="F715" i="1" s="1"/>
  <c r="G727" i="1"/>
  <c r="G715" i="1" s="1"/>
  <c r="H727" i="1"/>
  <c r="H715" i="1" s="1"/>
  <c r="I727" i="1"/>
  <c r="I715" i="1" s="1"/>
  <c r="J727" i="1"/>
  <c r="J715" i="1" s="1"/>
  <c r="K727" i="1"/>
  <c r="K715" i="1" s="1"/>
  <c r="L727" i="1"/>
  <c r="L715" i="1" s="1"/>
  <c r="M727" i="1"/>
  <c r="M715" i="1" s="1"/>
  <c r="D727" i="1"/>
  <c r="D715" i="1" s="1"/>
  <c r="S760" i="1"/>
  <c r="O760" i="1"/>
  <c r="O715" i="1" l="1"/>
  <c r="O727" i="1"/>
  <c r="O829" i="1"/>
  <c r="E595" i="1"/>
  <c r="E593" i="1"/>
  <c r="O595" i="1" l="1"/>
  <c r="O583" i="1"/>
  <c r="E588" i="1"/>
  <c r="E587" i="1" s="1"/>
  <c r="O593" i="1"/>
  <c r="E582" i="1" l="1"/>
  <c r="E581" i="1" s="1"/>
  <c r="O587" i="1"/>
  <c r="O588" i="1"/>
  <c r="S557" i="1"/>
  <c r="S558" i="1"/>
  <c r="S559" i="1"/>
  <c r="S560" i="1"/>
  <c r="S556" i="1"/>
  <c r="S485" i="1"/>
  <c r="S486" i="1"/>
  <c r="S487" i="1"/>
  <c r="S488" i="1"/>
  <c r="S489" i="1"/>
  <c r="S490" i="1"/>
  <c r="S484" i="1"/>
  <c r="M484" i="1"/>
  <c r="L484" i="1"/>
  <c r="E419" i="1"/>
  <c r="E407" i="1" s="1"/>
  <c r="F419" i="1"/>
  <c r="F407" i="1" s="1"/>
  <c r="F395" i="1" s="1"/>
  <c r="G419" i="1"/>
  <c r="G407" i="1" s="1"/>
  <c r="G395" i="1" s="1"/>
  <c r="H419" i="1"/>
  <c r="H407" i="1" s="1"/>
  <c r="H395" i="1" s="1"/>
  <c r="I419" i="1"/>
  <c r="I407" i="1" s="1"/>
  <c r="I395" i="1" s="1"/>
  <c r="J419" i="1"/>
  <c r="J407" i="1" s="1"/>
  <c r="J395" i="1" s="1"/>
  <c r="K419" i="1"/>
  <c r="K407" i="1" s="1"/>
  <c r="K395" i="1" s="1"/>
  <c r="L419" i="1"/>
  <c r="M419" i="1"/>
  <c r="D419" i="1"/>
  <c r="D407" i="1" s="1"/>
  <c r="D395" i="1" s="1"/>
  <c r="O430" i="1"/>
  <c r="O581" i="1" l="1"/>
  <c r="E395" i="1"/>
  <c r="O395" i="1" s="1"/>
  <c r="O582" i="1"/>
  <c r="M407" i="1"/>
  <c r="M395" i="1" s="1"/>
  <c r="L407" i="1"/>
  <c r="L395" i="1" s="1"/>
  <c r="O519" i="1"/>
  <c r="O407" i="1"/>
  <c r="O435" i="1"/>
  <c r="O419" i="1"/>
  <c r="E311" i="1" l="1"/>
  <c r="J311" i="1"/>
  <c r="K311" i="1"/>
  <c r="D311" i="1"/>
  <c r="O373" i="1"/>
  <c r="O346" i="1"/>
  <c r="M346" i="1"/>
  <c r="M311" i="1" s="1"/>
  <c r="L346" i="1"/>
  <c r="L311" i="1" s="1"/>
  <c r="I346" i="1"/>
  <c r="I311" i="1" s="1"/>
  <c r="H346" i="1"/>
  <c r="H311" i="1" s="1"/>
  <c r="G346" i="1"/>
  <c r="G311" i="1" s="1"/>
  <c r="F346" i="1"/>
  <c r="F311" i="1" s="1"/>
  <c r="O311" i="1" l="1"/>
  <c r="E241" i="1"/>
  <c r="E19" i="1" s="1"/>
  <c r="F241" i="1"/>
  <c r="F19" i="1" s="1"/>
  <c r="G241" i="1"/>
  <c r="G19" i="1" s="1"/>
  <c r="H241" i="1"/>
  <c r="H19" i="1" s="1"/>
  <c r="I241" i="1"/>
  <c r="I19" i="1" s="1"/>
  <c r="J241" i="1"/>
  <c r="J19" i="1" s="1"/>
  <c r="K241" i="1"/>
  <c r="K19" i="1" s="1"/>
  <c r="L241" i="1"/>
  <c r="L19" i="1" s="1"/>
  <c r="M241" i="1"/>
  <c r="M19" i="1" s="1"/>
  <c r="D241" i="1"/>
  <c r="D19" i="1" s="1"/>
  <c r="O241" i="1" l="1"/>
  <c r="E1417" i="1" l="1"/>
  <c r="F1417" i="1"/>
  <c r="G1417" i="1"/>
  <c r="H1417" i="1"/>
  <c r="I1417" i="1"/>
  <c r="J1417" i="1"/>
  <c r="K1417" i="1"/>
  <c r="L1417" i="1"/>
  <c r="M1417" i="1"/>
  <c r="D1417" i="1"/>
  <c r="E1383" i="1"/>
  <c r="F1383" i="1"/>
  <c r="G1383" i="1"/>
  <c r="H1383" i="1"/>
  <c r="I1383" i="1"/>
  <c r="J1383" i="1"/>
  <c r="K1383" i="1"/>
  <c r="L1383" i="1"/>
  <c r="M1383" i="1"/>
  <c r="D1383" i="1"/>
  <c r="O19" i="1" l="1"/>
  <c r="D1371" i="1"/>
  <c r="K1371" i="1"/>
  <c r="H1371" i="1"/>
  <c r="E1371" i="1"/>
  <c r="L1371" i="1"/>
  <c r="I1371" i="1"/>
  <c r="F1371" i="1"/>
  <c r="M1371" i="1"/>
  <c r="J1371" i="1"/>
  <c r="G1371" i="1"/>
  <c r="E1336" i="1"/>
  <c r="F1336" i="1"/>
  <c r="G1336" i="1"/>
  <c r="H1336" i="1"/>
  <c r="I1336" i="1"/>
  <c r="J1336" i="1"/>
  <c r="K1336" i="1"/>
  <c r="L1336" i="1"/>
  <c r="M1336" i="1"/>
  <c r="D1336" i="1"/>
  <c r="E1311" i="1"/>
  <c r="F1311" i="1"/>
  <c r="G1311" i="1"/>
  <c r="H1311" i="1"/>
  <c r="I1311" i="1"/>
  <c r="J1311" i="1"/>
  <c r="K1311" i="1"/>
  <c r="L1311" i="1"/>
  <c r="M1311" i="1"/>
  <c r="D1311" i="1"/>
  <c r="E1281" i="1"/>
  <c r="F1281" i="1"/>
  <c r="G1281" i="1"/>
  <c r="H1281" i="1"/>
  <c r="I1281" i="1"/>
  <c r="J1281" i="1"/>
  <c r="K1281" i="1"/>
  <c r="L1281" i="1"/>
  <c r="M1281" i="1"/>
  <c r="D1281" i="1"/>
  <c r="E1244" i="1"/>
  <c r="F1244" i="1"/>
  <c r="G1244" i="1"/>
  <c r="H1244" i="1"/>
  <c r="I1244" i="1"/>
  <c r="J1244" i="1"/>
  <c r="K1244" i="1"/>
  <c r="L1244" i="1"/>
  <c r="M1244" i="1"/>
  <c r="D1244" i="1"/>
  <c r="D1232" i="1" l="1"/>
  <c r="K1232" i="1"/>
  <c r="M1232" i="1"/>
  <c r="J1232" i="1"/>
  <c r="G1232" i="1"/>
  <c r="L1232" i="1"/>
  <c r="I1232" i="1"/>
  <c r="F1232" i="1"/>
  <c r="H1232" i="1"/>
  <c r="E1232" i="1"/>
  <c r="E1081" i="1"/>
  <c r="E1058" i="1" s="1"/>
  <c r="F1081" i="1"/>
  <c r="F1058" i="1" s="1"/>
  <c r="G1081" i="1"/>
  <c r="G1058" i="1" s="1"/>
  <c r="H1081" i="1"/>
  <c r="H1058" i="1" s="1"/>
  <c r="I1081" i="1"/>
  <c r="I1058" i="1" s="1"/>
  <c r="J1081" i="1"/>
  <c r="J1058" i="1" s="1"/>
  <c r="K1081" i="1"/>
  <c r="K1058" i="1" s="1"/>
  <c r="L1081" i="1"/>
  <c r="L1058" i="1" s="1"/>
  <c r="M1081" i="1"/>
  <c r="M1058" i="1" s="1"/>
  <c r="D1081" i="1"/>
  <c r="D1058" i="1" s="1"/>
  <c r="E1022" i="1"/>
  <c r="E1010" i="1" s="1"/>
  <c r="F1022" i="1"/>
  <c r="F1010" i="1" s="1"/>
  <c r="G1022" i="1"/>
  <c r="G1010" i="1" s="1"/>
  <c r="H1022" i="1"/>
  <c r="H1010" i="1" s="1"/>
  <c r="I1022" i="1"/>
  <c r="I1010" i="1" s="1"/>
  <c r="J1022" i="1"/>
  <c r="J1010" i="1" s="1"/>
  <c r="K1022" i="1"/>
  <c r="K1010" i="1" s="1"/>
  <c r="L1022" i="1"/>
  <c r="L1010" i="1" s="1"/>
  <c r="M1022" i="1"/>
  <c r="M1010" i="1" s="1"/>
  <c r="D1022" i="1"/>
  <c r="D1010" i="1" s="1"/>
  <c r="D983" i="1"/>
  <c r="E983" i="1"/>
  <c r="F983" i="1"/>
  <c r="G983" i="1"/>
  <c r="H983" i="1"/>
  <c r="I983" i="1"/>
  <c r="J983" i="1"/>
  <c r="K983" i="1"/>
  <c r="L983" i="1"/>
  <c r="M983" i="1"/>
  <c r="E953" i="1"/>
  <c r="F953" i="1"/>
  <c r="G953" i="1"/>
  <c r="H953" i="1"/>
  <c r="I953" i="1"/>
  <c r="J953" i="1"/>
  <c r="K953" i="1"/>
  <c r="L953" i="1"/>
  <c r="M953" i="1"/>
  <c r="D953" i="1"/>
  <c r="E918" i="1"/>
  <c r="F918" i="1"/>
  <c r="G918" i="1"/>
  <c r="H918" i="1"/>
  <c r="I918" i="1"/>
  <c r="J918" i="1"/>
  <c r="K918" i="1"/>
  <c r="L918" i="1"/>
  <c r="M918" i="1"/>
  <c r="D918" i="1"/>
  <c r="E886" i="1"/>
  <c r="F886" i="1"/>
  <c r="G886" i="1"/>
  <c r="H886" i="1"/>
  <c r="I886" i="1"/>
  <c r="J886" i="1"/>
  <c r="K886" i="1"/>
  <c r="L886" i="1"/>
  <c r="M886" i="1"/>
  <c r="D886" i="1"/>
  <c r="E863" i="1"/>
  <c r="F863" i="1"/>
  <c r="G863" i="1"/>
  <c r="H863" i="1"/>
  <c r="I863" i="1"/>
  <c r="J863" i="1"/>
  <c r="K863" i="1"/>
  <c r="L863" i="1"/>
  <c r="M863" i="1"/>
  <c r="D863" i="1"/>
  <c r="E840" i="1"/>
  <c r="F840" i="1"/>
  <c r="G840" i="1"/>
  <c r="H840" i="1"/>
  <c r="I840" i="1"/>
  <c r="J840" i="1"/>
  <c r="K840" i="1"/>
  <c r="L840" i="1"/>
  <c r="M840" i="1"/>
  <c r="D840" i="1"/>
  <c r="E774" i="1"/>
  <c r="F774" i="1"/>
  <c r="G774" i="1"/>
  <c r="H774" i="1"/>
  <c r="I774" i="1"/>
  <c r="J774" i="1"/>
  <c r="K774" i="1"/>
  <c r="L774" i="1"/>
  <c r="M774" i="1"/>
  <c r="D774" i="1"/>
  <c r="E726" i="1"/>
  <c r="F726" i="1"/>
  <c r="G726" i="1"/>
  <c r="H726" i="1"/>
  <c r="I726" i="1"/>
  <c r="J726" i="1"/>
  <c r="K726" i="1"/>
  <c r="L726" i="1"/>
  <c r="M726" i="1"/>
  <c r="D726" i="1"/>
  <c r="E641" i="1"/>
  <c r="F641" i="1"/>
  <c r="G641" i="1"/>
  <c r="H641" i="1"/>
  <c r="I641" i="1"/>
  <c r="J641" i="1"/>
  <c r="K641" i="1"/>
  <c r="L641" i="1"/>
  <c r="M641" i="1"/>
  <c r="D641" i="1"/>
  <c r="E647" i="1"/>
  <c r="F647" i="1"/>
  <c r="G647" i="1"/>
  <c r="H647" i="1"/>
  <c r="I647" i="1"/>
  <c r="J647" i="1"/>
  <c r="K647" i="1"/>
  <c r="L647" i="1"/>
  <c r="M647" i="1"/>
  <c r="D647" i="1"/>
  <c r="M476" i="1"/>
  <c r="L476" i="1"/>
  <c r="E418" i="1"/>
  <c r="E406" i="1" s="1"/>
  <c r="E394" i="1" s="1"/>
  <c r="F418" i="1"/>
  <c r="F406" i="1" s="1"/>
  <c r="F394" i="1" s="1"/>
  <c r="G418" i="1"/>
  <c r="G406" i="1" s="1"/>
  <c r="G394" i="1" s="1"/>
  <c r="H418" i="1"/>
  <c r="H406" i="1" s="1"/>
  <c r="H394" i="1" s="1"/>
  <c r="I418" i="1"/>
  <c r="I406" i="1" s="1"/>
  <c r="I394" i="1" s="1"/>
  <c r="J418" i="1"/>
  <c r="J406" i="1" s="1"/>
  <c r="J394" i="1" s="1"/>
  <c r="K418" i="1"/>
  <c r="K406" i="1" s="1"/>
  <c r="K394" i="1" s="1"/>
  <c r="L418" i="1"/>
  <c r="M418" i="1"/>
  <c r="D418" i="1"/>
  <c r="D406" i="1" s="1"/>
  <c r="D394" i="1" s="1"/>
  <c r="O394" i="1" s="1"/>
  <c r="E310" i="1"/>
  <c r="J310" i="1"/>
  <c r="K310" i="1"/>
  <c r="D310" i="1"/>
  <c r="M341" i="1"/>
  <c r="M310" i="1" s="1"/>
  <c r="L341" i="1"/>
  <c r="L310" i="1" s="1"/>
  <c r="I341" i="1"/>
  <c r="I310" i="1" s="1"/>
  <c r="H341" i="1"/>
  <c r="H310" i="1" s="1"/>
  <c r="G341" i="1"/>
  <c r="G310" i="1" s="1"/>
  <c r="F341" i="1"/>
  <c r="F310" i="1" s="1"/>
  <c r="D714" i="1" l="1"/>
  <c r="K714" i="1"/>
  <c r="H714" i="1"/>
  <c r="E714" i="1"/>
  <c r="M714" i="1"/>
  <c r="J714" i="1"/>
  <c r="G714" i="1"/>
  <c r="M828" i="1"/>
  <c r="G828" i="1"/>
  <c r="L406" i="1"/>
  <c r="L394" i="1" s="1"/>
  <c r="M406" i="1"/>
  <c r="M394" i="1" s="1"/>
  <c r="D828" i="1"/>
  <c r="H828" i="1"/>
  <c r="E828" i="1"/>
  <c r="L714" i="1"/>
  <c r="I714" i="1"/>
  <c r="F714" i="1"/>
  <c r="F828" i="1"/>
  <c r="J828" i="1"/>
  <c r="L828" i="1"/>
  <c r="K828" i="1"/>
  <c r="I828" i="1"/>
  <c r="E240" i="1"/>
  <c r="F240" i="1"/>
  <c r="F18" i="1" s="1"/>
  <c r="G240" i="1"/>
  <c r="H240" i="1"/>
  <c r="I240" i="1"/>
  <c r="J240" i="1"/>
  <c r="K240" i="1"/>
  <c r="L240" i="1"/>
  <c r="M240" i="1"/>
  <c r="D240" i="1"/>
  <c r="D18" i="1" s="1"/>
  <c r="J18" i="1" l="1"/>
  <c r="K18" i="1"/>
  <c r="M18" i="1"/>
  <c r="E18" i="1"/>
  <c r="L18" i="1"/>
  <c r="H18" i="1"/>
  <c r="I18" i="1"/>
  <c r="G18" i="1"/>
  <c r="E1416" i="1"/>
  <c r="F1416" i="1"/>
  <c r="G1416" i="1"/>
  <c r="H1416" i="1"/>
  <c r="I1416" i="1"/>
  <c r="J1416" i="1"/>
  <c r="K1416" i="1"/>
  <c r="L1416" i="1"/>
  <c r="M1416" i="1"/>
  <c r="D1416" i="1"/>
  <c r="E1382" i="1"/>
  <c r="F1382" i="1"/>
  <c r="G1382" i="1"/>
  <c r="H1382" i="1"/>
  <c r="I1382" i="1"/>
  <c r="J1382" i="1"/>
  <c r="K1382" i="1"/>
  <c r="L1382" i="1"/>
  <c r="M1382" i="1"/>
  <c r="D1382" i="1"/>
  <c r="D1335" i="1"/>
  <c r="I1370" i="1" l="1"/>
  <c r="L1370" i="1"/>
  <c r="F1370" i="1"/>
  <c r="M1370" i="1"/>
  <c r="J1370" i="1"/>
  <c r="G1370" i="1"/>
  <c r="D1370" i="1"/>
  <c r="K1370" i="1"/>
  <c r="H1370" i="1"/>
  <c r="E1370" i="1"/>
  <c r="E1335" i="1"/>
  <c r="F1335" i="1"/>
  <c r="G1335" i="1"/>
  <c r="H1335" i="1"/>
  <c r="I1335" i="1"/>
  <c r="J1335" i="1"/>
  <c r="K1335" i="1"/>
  <c r="L1335" i="1"/>
  <c r="M1335" i="1"/>
  <c r="E1310" i="1"/>
  <c r="F1310" i="1"/>
  <c r="G1310" i="1"/>
  <c r="H1310" i="1"/>
  <c r="I1310" i="1"/>
  <c r="J1310" i="1"/>
  <c r="K1310" i="1"/>
  <c r="L1310" i="1"/>
  <c r="M1310" i="1"/>
  <c r="D1310" i="1"/>
  <c r="E1280" i="1"/>
  <c r="F1280" i="1"/>
  <c r="G1280" i="1"/>
  <c r="H1280" i="1"/>
  <c r="I1280" i="1"/>
  <c r="J1280" i="1"/>
  <c r="K1280" i="1"/>
  <c r="L1280" i="1"/>
  <c r="M1280" i="1"/>
  <c r="D1280" i="1"/>
  <c r="E1243" i="1"/>
  <c r="F1243" i="1"/>
  <c r="G1243" i="1"/>
  <c r="H1243" i="1"/>
  <c r="I1243" i="1"/>
  <c r="J1243" i="1"/>
  <c r="K1243" i="1"/>
  <c r="L1243" i="1"/>
  <c r="M1243" i="1"/>
  <c r="D1243" i="1"/>
  <c r="E1080" i="1"/>
  <c r="E1057" i="1" s="1"/>
  <c r="F1080" i="1"/>
  <c r="F1057" i="1" s="1"/>
  <c r="G1080" i="1"/>
  <c r="G1057" i="1" s="1"/>
  <c r="H1080" i="1"/>
  <c r="H1057" i="1" s="1"/>
  <c r="I1080" i="1"/>
  <c r="I1057" i="1" s="1"/>
  <c r="J1080" i="1"/>
  <c r="J1057" i="1" s="1"/>
  <c r="K1080" i="1"/>
  <c r="K1057" i="1" s="1"/>
  <c r="L1080" i="1"/>
  <c r="L1057" i="1" s="1"/>
  <c r="M1080" i="1"/>
  <c r="M1057" i="1" s="1"/>
  <c r="E1021" i="1"/>
  <c r="E1009" i="1" s="1"/>
  <c r="F1021" i="1"/>
  <c r="F1009" i="1" s="1"/>
  <c r="G1021" i="1"/>
  <c r="G1009" i="1" s="1"/>
  <c r="H1021" i="1"/>
  <c r="H1009" i="1" s="1"/>
  <c r="I1021" i="1"/>
  <c r="I1009" i="1" s="1"/>
  <c r="J1021" i="1"/>
  <c r="J1009" i="1" s="1"/>
  <c r="K1021" i="1"/>
  <c r="K1009" i="1" s="1"/>
  <c r="L1021" i="1"/>
  <c r="L1009" i="1" s="1"/>
  <c r="M1021" i="1"/>
  <c r="M1009" i="1" s="1"/>
  <c r="D1021" i="1"/>
  <c r="D1009" i="1" s="1"/>
  <c r="E982" i="1"/>
  <c r="F982" i="1"/>
  <c r="G982" i="1"/>
  <c r="H982" i="1"/>
  <c r="I982" i="1"/>
  <c r="J982" i="1"/>
  <c r="K982" i="1"/>
  <c r="L982" i="1"/>
  <c r="M982" i="1"/>
  <c r="D982" i="1"/>
  <c r="E952" i="1"/>
  <c r="F952" i="1"/>
  <c r="G952" i="1"/>
  <c r="H952" i="1"/>
  <c r="I952" i="1"/>
  <c r="J952" i="1"/>
  <c r="K952" i="1"/>
  <c r="L952" i="1"/>
  <c r="M952" i="1"/>
  <c r="D952" i="1"/>
  <c r="E917" i="1"/>
  <c r="F917" i="1"/>
  <c r="G917" i="1"/>
  <c r="H917" i="1"/>
  <c r="I917" i="1"/>
  <c r="J917" i="1"/>
  <c r="K917" i="1"/>
  <c r="L917" i="1"/>
  <c r="M917" i="1"/>
  <c r="D917" i="1"/>
  <c r="E885" i="1"/>
  <c r="F885" i="1"/>
  <c r="G885" i="1"/>
  <c r="H885" i="1"/>
  <c r="I885" i="1"/>
  <c r="J885" i="1"/>
  <c r="K885" i="1"/>
  <c r="L885" i="1"/>
  <c r="M885" i="1"/>
  <c r="D885" i="1"/>
  <c r="E862" i="1"/>
  <c r="F862" i="1"/>
  <c r="G862" i="1"/>
  <c r="H862" i="1"/>
  <c r="I862" i="1"/>
  <c r="J862" i="1"/>
  <c r="K862" i="1"/>
  <c r="L862" i="1"/>
  <c r="M862" i="1"/>
  <c r="D862" i="1"/>
  <c r="E839" i="1"/>
  <c r="F839" i="1"/>
  <c r="G839" i="1"/>
  <c r="H839" i="1"/>
  <c r="I839" i="1"/>
  <c r="J839" i="1"/>
  <c r="K839" i="1"/>
  <c r="L839" i="1"/>
  <c r="M839" i="1"/>
  <c r="D839" i="1"/>
  <c r="K827" i="1" l="1"/>
  <c r="H827" i="1"/>
  <c r="M827" i="1"/>
  <c r="J827" i="1"/>
  <c r="G827" i="1"/>
  <c r="M1231" i="1"/>
  <c r="J1231" i="1"/>
  <c r="G1231" i="1"/>
  <c r="D827" i="1"/>
  <c r="E827" i="1"/>
  <c r="D1231" i="1"/>
  <c r="K1231" i="1"/>
  <c r="H1231" i="1"/>
  <c r="E1231" i="1"/>
  <c r="L827" i="1"/>
  <c r="I827" i="1"/>
  <c r="F827" i="1"/>
  <c r="L1231" i="1"/>
  <c r="I1231" i="1"/>
  <c r="F1231" i="1"/>
  <c r="E773" i="1"/>
  <c r="F773" i="1"/>
  <c r="G773" i="1"/>
  <c r="H773" i="1"/>
  <c r="I773" i="1"/>
  <c r="J773" i="1"/>
  <c r="K773" i="1"/>
  <c r="L773" i="1"/>
  <c r="M773" i="1"/>
  <c r="D773" i="1"/>
  <c r="E725" i="1"/>
  <c r="F725" i="1"/>
  <c r="G725" i="1"/>
  <c r="H725" i="1"/>
  <c r="I725" i="1"/>
  <c r="J725" i="1"/>
  <c r="K725" i="1"/>
  <c r="L725" i="1"/>
  <c r="M725" i="1"/>
  <c r="D725" i="1"/>
  <c r="E640" i="1"/>
  <c r="F640" i="1"/>
  <c r="G640" i="1"/>
  <c r="H640" i="1"/>
  <c r="I640" i="1"/>
  <c r="J640" i="1"/>
  <c r="K640" i="1"/>
  <c r="L640" i="1"/>
  <c r="M640" i="1"/>
  <c r="D640" i="1"/>
  <c r="L713" i="1" l="1"/>
  <c r="I713" i="1"/>
  <c r="F713" i="1"/>
  <c r="D713" i="1"/>
  <c r="K713" i="1"/>
  <c r="H713" i="1"/>
  <c r="E713" i="1"/>
  <c r="M713" i="1"/>
  <c r="J713" i="1"/>
  <c r="G713" i="1"/>
  <c r="M468" i="1"/>
  <c r="M356" i="1" s="1"/>
  <c r="M313" i="1" s="1"/>
  <c r="M21" i="1" s="1"/>
  <c r="L468" i="1"/>
  <c r="L356" i="1" s="1"/>
  <c r="L313" i="1" s="1"/>
  <c r="L21" i="1" s="1"/>
  <c r="E417" i="1"/>
  <c r="E405" i="1" s="1"/>
  <c r="E393" i="1" s="1"/>
  <c r="F417" i="1"/>
  <c r="F405" i="1" s="1"/>
  <c r="F393" i="1" s="1"/>
  <c r="G417" i="1"/>
  <c r="G405" i="1" s="1"/>
  <c r="G393" i="1" s="1"/>
  <c r="H417" i="1"/>
  <c r="H405" i="1" s="1"/>
  <c r="H393" i="1" s="1"/>
  <c r="I417" i="1"/>
  <c r="I405" i="1" s="1"/>
  <c r="I393" i="1" s="1"/>
  <c r="J417" i="1"/>
  <c r="J405" i="1" s="1"/>
  <c r="J393" i="1" s="1"/>
  <c r="K417" i="1"/>
  <c r="K405" i="1" s="1"/>
  <c r="K393" i="1" s="1"/>
  <c r="L417" i="1"/>
  <c r="M417" i="1"/>
  <c r="D417" i="1"/>
  <c r="D405" i="1" s="1"/>
  <c r="D393" i="1" s="1"/>
  <c r="E309" i="1"/>
  <c r="J309" i="1"/>
  <c r="K309" i="1"/>
  <c r="D309" i="1"/>
  <c r="M336" i="1"/>
  <c r="M309" i="1" s="1"/>
  <c r="L336" i="1"/>
  <c r="L309" i="1" s="1"/>
  <c r="I336" i="1"/>
  <c r="I309" i="1" s="1"/>
  <c r="H336" i="1"/>
  <c r="H309" i="1" s="1"/>
  <c r="G336" i="1"/>
  <c r="G309" i="1" s="1"/>
  <c r="F336" i="1"/>
  <c r="F309" i="1" s="1"/>
  <c r="E239" i="1"/>
  <c r="F239" i="1"/>
  <c r="G239" i="1"/>
  <c r="H239" i="1"/>
  <c r="I239" i="1"/>
  <c r="J239" i="1"/>
  <c r="K239" i="1"/>
  <c r="K17" i="1" s="1"/>
  <c r="L239" i="1"/>
  <c r="M239" i="1"/>
  <c r="D239" i="1"/>
  <c r="I17" i="1" l="1"/>
  <c r="H17" i="1"/>
  <c r="G17" i="1"/>
  <c r="D17" i="1"/>
  <c r="J17" i="1"/>
  <c r="F17" i="1"/>
  <c r="L17" i="1"/>
  <c r="E17" i="1"/>
  <c r="O393" i="1"/>
  <c r="M405" i="1"/>
  <c r="M393" i="1" s="1"/>
  <c r="M17" i="1" s="1"/>
  <c r="L405" i="1"/>
  <c r="L393" i="1" s="1"/>
  <c r="E1415" i="1" l="1"/>
  <c r="F1415" i="1"/>
  <c r="G1415" i="1"/>
  <c r="H1415" i="1"/>
  <c r="I1415" i="1"/>
  <c r="J1415" i="1"/>
  <c r="K1415" i="1"/>
  <c r="L1415" i="1"/>
  <c r="M1415" i="1"/>
  <c r="D1415" i="1"/>
  <c r="E1414" i="1"/>
  <c r="F1414" i="1"/>
  <c r="G1414" i="1"/>
  <c r="H1414" i="1"/>
  <c r="I1414" i="1"/>
  <c r="J1414" i="1"/>
  <c r="K1414" i="1"/>
  <c r="L1414" i="1"/>
  <c r="M1414" i="1"/>
  <c r="D1414" i="1"/>
  <c r="E1381" i="1"/>
  <c r="F1381" i="1"/>
  <c r="G1381" i="1"/>
  <c r="H1381" i="1"/>
  <c r="I1381" i="1"/>
  <c r="J1381" i="1"/>
  <c r="K1381" i="1"/>
  <c r="L1381" i="1"/>
  <c r="M1381" i="1"/>
  <c r="D1381" i="1"/>
  <c r="E1334" i="1"/>
  <c r="F1334" i="1"/>
  <c r="G1334" i="1"/>
  <c r="H1334" i="1"/>
  <c r="I1334" i="1"/>
  <c r="J1334" i="1"/>
  <c r="K1334" i="1"/>
  <c r="L1334" i="1"/>
  <c r="M1334" i="1"/>
  <c r="D1334" i="1"/>
  <c r="E1309" i="1"/>
  <c r="F1309" i="1"/>
  <c r="G1309" i="1"/>
  <c r="H1309" i="1"/>
  <c r="I1309" i="1"/>
  <c r="J1309" i="1"/>
  <c r="K1309" i="1"/>
  <c r="L1309" i="1"/>
  <c r="M1309" i="1"/>
  <c r="D1309" i="1"/>
  <c r="E1279" i="1"/>
  <c r="F1279" i="1"/>
  <c r="G1279" i="1"/>
  <c r="H1279" i="1"/>
  <c r="I1279" i="1"/>
  <c r="J1279" i="1"/>
  <c r="K1279" i="1"/>
  <c r="L1279" i="1"/>
  <c r="M1279" i="1"/>
  <c r="D1279" i="1"/>
  <c r="E1242" i="1"/>
  <c r="F1242" i="1"/>
  <c r="G1242" i="1"/>
  <c r="H1242" i="1"/>
  <c r="I1242" i="1"/>
  <c r="J1242" i="1"/>
  <c r="K1242" i="1"/>
  <c r="L1242" i="1"/>
  <c r="M1242" i="1"/>
  <c r="D1242" i="1"/>
  <c r="E1079" i="1"/>
  <c r="E1056" i="1" s="1"/>
  <c r="F1079" i="1"/>
  <c r="F1056" i="1" s="1"/>
  <c r="G1079" i="1"/>
  <c r="G1056" i="1" s="1"/>
  <c r="H1079" i="1"/>
  <c r="H1056" i="1" s="1"/>
  <c r="I1079" i="1"/>
  <c r="I1056" i="1" s="1"/>
  <c r="J1079" i="1"/>
  <c r="J1056" i="1" s="1"/>
  <c r="K1079" i="1"/>
  <c r="K1056" i="1" s="1"/>
  <c r="L1079" i="1"/>
  <c r="L1056" i="1" s="1"/>
  <c r="M1079" i="1"/>
  <c r="M1056" i="1" s="1"/>
  <c r="D1079" i="1"/>
  <c r="D1056" i="1" s="1"/>
  <c r="E1020" i="1"/>
  <c r="E1008" i="1" s="1"/>
  <c r="F1020" i="1"/>
  <c r="F1008" i="1" s="1"/>
  <c r="G1020" i="1"/>
  <c r="G1008" i="1" s="1"/>
  <c r="H1020" i="1"/>
  <c r="H1008" i="1" s="1"/>
  <c r="I1020" i="1"/>
  <c r="I1008" i="1" s="1"/>
  <c r="J1020" i="1"/>
  <c r="J1008" i="1" s="1"/>
  <c r="K1020" i="1"/>
  <c r="K1008" i="1" s="1"/>
  <c r="L1020" i="1"/>
  <c r="L1008" i="1" s="1"/>
  <c r="M1020" i="1"/>
  <c r="M1008" i="1" s="1"/>
  <c r="D1020" i="1"/>
  <c r="D1008" i="1" s="1"/>
  <c r="E951" i="1"/>
  <c r="F951" i="1"/>
  <c r="G951" i="1"/>
  <c r="H951" i="1"/>
  <c r="I951" i="1"/>
  <c r="J951" i="1"/>
  <c r="K951" i="1"/>
  <c r="L951" i="1"/>
  <c r="M951" i="1"/>
  <c r="D951" i="1"/>
  <c r="E981" i="1"/>
  <c r="E977" i="1" s="1"/>
  <c r="F981" i="1"/>
  <c r="F977" i="1" s="1"/>
  <c r="G981" i="1"/>
  <c r="G977" i="1" s="1"/>
  <c r="H981" i="1"/>
  <c r="H977" i="1" s="1"/>
  <c r="I981" i="1"/>
  <c r="I977" i="1" s="1"/>
  <c r="J981" i="1"/>
  <c r="J977" i="1" s="1"/>
  <c r="K981" i="1"/>
  <c r="K977" i="1" s="1"/>
  <c r="L981" i="1"/>
  <c r="L977" i="1" s="1"/>
  <c r="M981" i="1"/>
  <c r="M977" i="1" s="1"/>
  <c r="D981" i="1"/>
  <c r="E916" i="1"/>
  <c r="F916" i="1"/>
  <c r="G916" i="1"/>
  <c r="H916" i="1"/>
  <c r="I916" i="1"/>
  <c r="J916" i="1"/>
  <c r="K916" i="1"/>
  <c r="L916" i="1"/>
  <c r="M916" i="1"/>
  <c r="D916" i="1"/>
  <c r="E884" i="1"/>
  <c r="F884" i="1"/>
  <c r="G884" i="1"/>
  <c r="H884" i="1"/>
  <c r="I884" i="1"/>
  <c r="J884" i="1"/>
  <c r="K884" i="1"/>
  <c r="L884" i="1"/>
  <c r="M884" i="1"/>
  <c r="D884" i="1"/>
  <c r="E861" i="1"/>
  <c r="F861" i="1"/>
  <c r="G861" i="1"/>
  <c r="H861" i="1"/>
  <c r="I861" i="1"/>
  <c r="J861" i="1"/>
  <c r="K861" i="1"/>
  <c r="L861" i="1"/>
  <c r="M861" i="1"/>
  <c r="D861" i="1"/>
  <c r="E838" i="1"/>
  <c r="F838" i="1"/>
  <c r="G838" i="1"/>
  <c r="H838" i="1"/>
  <c r="I838" i="1"/>
  <c r="J838" i="1"/>
  <c r="K838" i="1"/>
  <c r="L838" i="1"/>
  <c r="M838" i="1"/>
  <c r="D838" i="1"/>
  <c r="E772" i="1"/>
  <c r="F772" i="1"/>
  <c r="G772" i="1"/>
  <c r="H772" i="1"/>
  <c r="I772" i="1"/>
  <c r="J772" i="1"/>
  <c r="K772" i="1"/>
  <c r="L772" i="1"/>
  <c r="M772" i="1"/>
  <c r="D772" i="1"/>
  <c r="E724" i="1"/>
  <c r="F724" i="1"/>
  <c r="G724" i="1"/>
  <c r="H724" i="1"/>
  <c r="I724" i="1"/>
  <c r="J724" i="1"/>
  <c r="K724" i="1"/>
  <c r="L724" i="1"/>
  <c r="M724" i="1"/>
  <c r="D724" i="1"/>
  <c r="E639" i="1"/>
  <c r="F639" i="1"/>
  <c r="G639" i="1"/>
  <c r="H639" i="1"/>
  <c r="I639" i="1"/>
  <c r="J639" i="1"/>
  <c r="K639" i="1"/>
  <c r="L639" i="1"/>
  <c r="M639" i="1"/>
  <c r="D639" i="1"/>
  <c r="M460" i="1"/>
  <c r="L460" i="1"/>
  <c r="E416" i="1"/>
  <c r="E404" i="1" s="1"/>
  <c r="E392" i="1" s="1"/>
  <c r="F416" i="1"/>
  <c r="F404" i="1" s="1"/>
  <c r="F392" i="1" s="1"/>
  <c r="G416" i="1"/>
  <c r="G404" i="1" s="1"/>
  <c r="G392" i="1" s="1"/>
  <c r="H416" i="1"/>
  <c r="H404" i="1" s="1"/>
  <c r="H392" i="1" s="1"/>
  <c r="I416" i="1"/>
  <c r="I404" i="1" s="1"/>
  <c r="I392" i="1" s="1"/>
  <c r="J416" i="1"/>
  <c r="J404" i="1" s="1"/>
  <c r="J392" i="1" s="1"/>
  <c r="K416" i="1"/>
  <c r="K404" i="1" s="1"/>
  <c r="K392" i="1" s="1"/>
  <c r="L416" i="1"/>
  <c r="M416" i="1"/>
  <c r="D416" i="1"/>
  <c r="D404" i="1" s="1"/>
  <c r="D392" i="1" s="1"/>
  <c r="E308" i="1"/>
  <c r="J308" i="1"/>
  <c r="K308" i="1"/>
  <c r="D308" i="1"/>
  <c r="M331" i="1"/>
  <c r="M308" i="1" s="1"/>
  <c r="L331" i="1"/>
  <c r="L308" i="1" s="1"/>
  <c r="I331" i="1"/>
  <c r="I308" i="1" s="1"/>
  <c r="H331" i="1"/>
  <c r="H308" i="1" s="1"/>
  <c r="G331" i="1"/>
  <c r="G308" i="1" s="1"/>
  <c r="F331" i="1"/>
  <c r="F308" i="1" s="1"/>
  <c r="E238" i="1"/>
  <c r="F238" i="1"/>
  <c r="G238" i="1"/>
  <c r="H238" i="1"/>
  <c r="I238" i="1"/>
  <c r="J238" i="1"/>
  <c r="K238" i="1"/>
  <c r="L238" i="1"/>
  <c r="M238" i="1"/>
  <c r="D238" i="1"/>
  <c r="O392" i="1" l="1"/>
  <c r="D1369" i="1"/>
  <c r="K1369" i="1"/>
  <c r="H1369" i="1"/>
  <c r="E1369" i="1"/>
  <c r="M1230" i="1"/>
  <c r="M404" i="1"/>
  <c r="M392" i="1" s="1"/>
  <c r="D826" i="1"/>
  <c r="K826" i="1"/>
  <c r="H826" i="1"/>
  <c r="L1230" i="1"/>
  <c r="I1230" i="1"/>
  <c r="F1230" i="1"/>
  <c r="M1369" i="1"/>
  <c r="J1369" i="1"/>
  <c r="G1369" i="1"/>
  <c r="D712" i="1"/>
  <c r="K712" i="1"/>
  <c r="H712" i="1"/>
  <c r="E712" i="1"/>
  <c r="D1230" i="1"/>
  <c r="K1230" i="1"/>
  <c r="H1230" i="1"/>
  <c r="E1230" i="1"/>
  <c r="L1369" i="1"/>
  <c r="I1369" i="1"/>
  <c r="F1369" i="1"/>
  <c r="E826" i="1"/>
  <c r="M712" i="1"/>
  <c r="J712" i="1"/>
  <c r="G712" i="1"/>
  <c r="M826" i="1"/>
  <c r="J826" i="1"/>
  <c r="G826" i="1"/>
  <c r="J1230" i="1"/>
  <c r="G1230" i="1"/>
  <c r="L712" i="1"/>
  <c r="I712" i="1"/>
  <c r="F712" i="1"/>
  <c r="F16" i="1" s="1"/>
  <c r="L826" i="1"/>
  <c r="I826" i="1"/>
  <c r="F826" i="1"/>
  <c r="L404" i="1"/>
  <c r="L392" i="1" s="1"/>
  <c r="D16" i="1" l="1"/>
  <c r="G16" i="1"/>
  <c r="E16" i="1"/>
  <c r="J16" i="1"/>
  <c r="I16" i="1"/>
  <c r="M16" i="1"/>
  <c r="H16" i="1"/>
  <c r="K16" i="1"/>
  <c r="L16" i="1"/>
  <c r="E1380" i="1"/>
  <c r="E1368" i="1" s="1"/>
  <c r="F1380" i="1"/>
  <c r="G1380" i="1"/>
  <c r="G1368" i="1" s="1"/>
  <c r="H1380" i="1"/>
  <c r="H1368" i="1" s="1"/>
  <c r="I1380" i="1"/>
  <c r="J1380" i="1"/>
  <c r="J1368" i="1" s="1"/>
  <c r="K1380" i="1"/>
  <c r="K1368" i="1" s="1"/>
  <c r="L1380" i="1"/>
  <c r="M1380" i="1"/>
  <c r="M1368" i="1" s="1"/>
  <c r="D1380" i="1"/>
  <c r="D1368" i="1" s="1"/>
  <c r="E1333" i="1"/>
  <c r="F1333" i="1"/>
  <c r="G1333" i="1"/>
  <c r="H1333" i="1"/>
  <c r="I1333" i="1"/>
  <c r="J1333" i="1"/>
  <c r="K1333" i="1"/>
  <c r="L1333" i="1"/>
  <c r="M1333" i="1"/>
  <c r="D1333" i="1"/>
  <c r="E1308" i="1"/>
  <c r="F1308" i="1"/>
  <c r="G1308" i="1"/>
  <c r="H1308" i="1"/>
  <c r="I1308" i="1"/>
  <c r="J1308" i="1"/>
  <c r="K1308" i="1"/>
  <c r="L1308" i="1"/>
  <c r="M1308" i="1"/>
  <c r="D1308" i="1"/>
  <c r="E1278" i="1"/>
  <c r="F1278" i="1"/>
  <c r="G1278" i="1"/>
  <c r="H1278" i="1"/>
  <c r="I1278" i="1"/>
  <c r="J1278" i="1"/>
  <c r="K1278" i="1"/>
  <c r="L1278" i="1"/>
  <c r="M1278" i="1"/>
  <c r="D1278" i="1"/>
  <c r="M1241" i="1"/>
  <c r="E1241" i="1"/>
  <c r="F1241" i="1"/>
  <c r="G1241" i="1"/>
  <c r="H1241" i="1"/>
  <c r="I1241" i="1"/>
  <c r="J1241" i="1"/>
  <c r="K1241" i="1"/>
  <c r="L1241" i="1"/>
  <c r="D1241" i="1"/>
  <c r="L1229" i="1" l="1"/>
  <c r="I1229" i="1"/>
  <c r="F1229" i="1"/>
  <c r="D1229" i="1"/>
  <c r="J1229" i="1"/>
  <c r="G1229" i="1"/>
  <c r="M1229" i="1"/>
  <c r="K1229" i="1"/>
  <c r="H1229" i="1"/>
  <c r="E1229" i="1"/>
  <c r="L1368" i="1"/>
  <c r="I1368" i="1"/>
  <c r="F1368" i="1"/>
  <c r="E1078" i="1"/>
  <c r="E1055" i="1" s="1"/>
  <c r="F1078" i="1"/>
  <c r="F1055" i="1" s="1"/>
  <c r="G1078" i="1"/>
  <c r="G1055" i="1" s="1"/>
  <c r="H1078" i="1"/>
  <c r="H1055" i="1" s="1"/>
  <c r="I1078" i="1"/>
  <c r="I1055" i="1" s="1"/>
  <c r="J1078" i="1"/>
  <c r="J1055" i="1" s="1"/>
  <c r="K1078" i="1"/>
  <c r="K1055" i="1" s="1"/>
  <c r="L1078" i="1"/>
  <c r="L1055" i="1" s="1"/>
  <c r="M1078" i="1"/>
  <c r="M1055" i="1" s="1"/>
  <c r="D1078" i="1"/>
  <c r="D1055" i="1" s="1"/>
  <c r="E1077" i="1"/>
  <c r="F1077" i="1"/>
  <c r="G1077" i="1"/>
  <c r="H1077" i="1"/>
  <c r="I1077" i="1"/>
  <c r="J1077" i="1"/>
  <c r="K1077" i="1"/>
  <c r="L1077" i="1"/>
  <c r="M1077" i="1"/>
  <c r="D1054" i="1"/>
  <c r="E1019" i="1"/>
  <c r="E1007" i="1" s="1"/>
  <c r="F1019" i="1"/>
  <c r="G1019" i="1"/>
  <c r="G1007" i="1" s="1"/>
  <c r="H1019" i="1"/>
  <c r="H1007" i="1" s="1"/>
  <c r="I1019" i="1"/>
  <c r="J1019" i="1"/>
  <c r="J1007" i="1" s="1"/>
  <c r="K1019" i="1"/>
  <c r="K1007" i="1" s="1"/>
  <c r="L1019" i="1"/>
  <c r="M1019" i="1"/>
  <c r="M1007" i="1" s="1"/>
  <c r="D1019" i="1"/>
  <c r="D1007" i="1" s="1"/>
  <c r="E950" i="1"/>
  <c r="F950" i="1"/>
  <c r="G950" i="1"/>
  <c r="H950" i="1"/>
  <c r="I950" i="1"/>
  <c r="J950" i="1"/>
  <c r="K950" i="1"/>
  <c r="L950" i="1"/>
  <c r="M950" i="1"/>
  <c r="E949" i="1"/>
  <c r="F949" i="1"/>
  <c r="G949" i="1"/>
  <c r="H949" i="1"/>
  <c r="I949" i="1"/>
  <c r="J949" i="1"/>
  <c r="K949" i="1"/>
  <c r="L949" i="1"/>
  <c r="M949" i="1"/>
  <c r="E948" i="1"/>
  <c r="E947" i="1" s="1"/>
  <c r="F948" i="1"/>
  <c r="F947" i="1" s="1"/>
  <c r="G948" i="1"/>
  <c r="G947" i="1" s="1"/>
  <c r="H948" i="1"/>
  <c r="I948" i="1"/>
  <c r="J948" i="1"/>
  <c r="J947" i="1" s="1"/>
  <c r="K948" i="1"/>
  <c r="K947" i="1" s="1"/>
  <c r="L948" i="1"/>
  <c r="L947" i="1" s="1"/>
  <c r="M948" i="1"/>
  <c r="M947" i="1" s="1"/>
  <c r="D950" i="1"/>
  <c r="D949" i="1"/>
  <c r="D948" i="1"/>
  <c r="E915" i="1"/>
  <c r="F915" i="1"/>
  <c r="G915" i="1"/>
  <c r="H915" i="1"/>
  <c r="I915" i="1"/>
  <c r="J915" i="1"/>
  <c r="K915" i="1"/>
  <c r="L915" i="1"/>
  <c r="M915" i="1"/>
  <c r="D915" i="1"/>
  <c r="E883" i="1"/>
  <c r="F883" i="1"/>
  <c r="G883" i="1"/>
  <c r="H883" i="1"/>
  <c r="I883" i="1"/>
  <c r="J883" i="1"/>
  <c r="K883" i="1"/>
  <c r="L883" i="1"/>
  <c r="M883" i="1"/>
  <c r="D883" i="1"/>
  <c r="E860" i="1"/>
  <c r="F860" i="1"/>
  <c r="G860" i="1"/>
  <c r="H860" i="1"/>
  <c r="I860" i="1"/>
  <c r="J860" i="1"/>
  <c r="K860" i="1"/>
  <c r="L860" i="1"/>
  <c r="M860" i="1"/>
  <c r="D860" i="1"/>
  <c r="E837" i="1"/>
  <c r="F837" i="1"/>
  <c r="G837" i="1"/>
  <c r="H837" i="1"/>
  <c r="I837" i="1"/>
  <c r="J837" i="1"/>
  <c r="K837" i="1"/>
  <c r="L837" i="1"/>
  <c r="M837" i="1"/>
  <c r="D837" i="1"/>
  <c r="E771" i="1"/>
  <c r="F771" i="1"/>
  <c r="G771" i="1"/>
  <c r="H771" i="1"/>
  <c r="I771" i="1"/>
  <c r="J771" i="1"/>
  <c r="K771" i="1"/>
  <c r="L771" i="1"/>
  <c r="M771" i="1"/>
  <c r="D771" i="1"/>
  <c r="I947" i="1" l="1"/>
  <c r="H947" i="1"/>
  <c r="M825" i="1"/>
  <c r="J825" i="1"/>
  <c r="G825" i="1"/>
  <c r="L825" i="1"/>
  <c r="I825" i="1"/>
  <c r="F825" i="1"/>
  <c r="D825" i="1"/>
  <c r="K825" i="1"/>
  <c r="H825" i="1"/>
  <c r="E825" i="1"/>
  <c r="L1007" i="1"/>
  <c r="I1007" i="1"/>
  <c r="F1007" i="1"/>
  <c r="E723" i="1"/>
  <c r="F723" i="1"/>
  <c r="F711" i="1" s="1"/>
  <c r="G723" i="1"/>
  <c r="G711" i="1" s="1"/>
  <c r="H723" i="1"/>
  <c r="I723" i="1"/>
  <c r="I711" i="1" s="1"/>
  <c r="J723" i="1"/>
  <c r="J711" i="1" s="1"/>
  <c r="K723" i="1"/>
  <c r="L723" i="1"/>
  <c r="L711" i="1" s="1"/>
  <c r="M723" i="1"/>
  <c r="M711" i="1" s="1"/>
  <c r="D723" i="1"/>
  <c r="E638" i="1"/>
  <c r="F638" i="1"/>
  <c r="G638" i="1"/>
  <c r="H638" i="1"/>
  <c r="I638" i="1"/>
  <c r="J638" i="1"/>
  <c r="K638" i="1"/>
  <c r="L638" i="1"/>
  <c r="M638" i="1"/>
  <c r="D638" i="1"/>
  <c r="O947" i="1" l="1"/>
  <c r="H711" i="1"/>
  <c r="D711" i="1"/>
  <c r="K711" i="1"/>
  <c r="E711" i="1"/>
  <c r="M452" i="1"/>
  <c r="L452" i="1"/>
  <c r="E415" i="1"/>
  <c r="E403" i="1" s="1"/>
  <c r="E391" i="1" s="1"/>
  <c r="F415" i="1"/>
  <c r="G415" i="1"/>
  <c r="G403" i="1" s="1"/>
  <c r="G391" i="1" s="1"/>
  <c r="H415" i="1"/>
  <c r="H403" i="1" s="1"/>
  <c r="H391" i="1" s="1"/>
  <c r="I415" i="1"/>
  <c r="J415" i="1"/>
  <c r="J403" i="1" s="1"/>
  <c r="J391" i="1" s="1"/>
  <c r="K415" i="1"/>
  <c r="K403" i="1" s="1"/>
  <c r="K391" i="1" s="1"/>
  <c r="L415" i="1"/>
  <c r="M415" i="1"/>
  <c r="D415" i="1"/>
  <c r="D403" i="1" s="1"/>
  <c r="D391" i="1" s="1"/>
  <c r="E307" i="1"/>
  <c r="J307" i="1"/>
  <c r="K307" i="1"/>
  <c r="D307" i="1"/>
  <c r="M326" i="1"/>
  <c r="M307" i="1" s="1"/>
  <c r="L326" i="1"/>
  <c r="L307" i="1" s="1"/>
  <c r="I326" i="1"/>
  <c r="I307" i="1" s="1"/>
  <c r="H326" i="1"/>
  <c r="H307" i="1" s="1"/>
  <c r="G326" i="1"/>
  <c r="G307" i="1" s="1"/>
  <c r="F326" i="1"/>
  <c r="F307" i="1" s="1"/>
  <c r="E237" i="1"/>
  <c r="F237" i="1"/>
  <c r="G237" i="1"/>
  <c r="G15" i="1" s="1"/>
  <c r="H237" i="1"/>
  <c r="H15" i="1" s="1"/>
  <c r="I237" i="1"/>
  <c r="J237" i="1"/>
  <c r="K237" i="1"/>
  <c r="L237" i="1"/>
  <c r="M237" i="1"/>
  <c r="D237" i="1"/>
  <c r="D15" i="1" l="1"/>
  <c r="E15" i="1"/>
  <c r="J15" i="1"/>
  <c r="K15" i="1"/>
  <c r="O391" i="1"/>
  <c r="O35" i="1"/>
  <c r="M403" i="1"/>
  <c r="M391" i="1" s="1"/>
  <c r="L403" i="1"/>
  <c r="L391" i="1" s="1"/>
  <c r="I403" i="1"/>
  <c r="I391" i="1" s="1"/>
  <c r="F403" i="1"/>
  <c r="F391" i="1" s="1"/>
  <c r="I15" i="1" l="1"/>
  <c r="M15" i="1"/>
  <c r="F15" i="1"/>
  <c r="L15" i="1"/>
  <c r="O181" i="1"/>
  <c r="O218" i="1"/>
  <c r="O207" i="1" l="1"/>
  <c r="O130" i="1"/>
  <c r="O140" i="1"/>
  <c r="O191" i="1"/>
  <c r="E1413" i="1"/>
  <c r="E1411" i="1" s="1"/>
  <c r="F1413" i="1"/>
  <c r="F1411" i="1" s="1"/>
  <c r="G1413" i="1"/>
  <c r="G1411" i="1" s="1"/>
  <c r="H1413" i="1"/>
  <c r="H1411" i="1" s="1"/>
  <c r="I1413" i="1"/>
  <c r="I1411" i="1" s="1"/>
  <c r="J1413" i="1"/>
  <c r="J1411" i="1" s="1"/>
  <c r="K1413" i="1"/>
  <c r="K1411" i="1" s="1"/>
  <c r="L1413" i="1"/>
  <c r="L1411" i="1" s="1"/>
  <c r="M1413" i="1"/>
  <c r="M1411" i="1" s="1"/>
  <c r="D1413" i="1"/>
  <c r="E1379" i="1"/>
  <c r="F1379" i="1"/>
  <c r="G1379" i="1"/>
  <c r="H1379" i="1"/>
  <c r="I1379" i="1"/>
  <c r="J1379" i="1"/>
  <c r="K1379" i="1"/>
  <c r="L1379" i="1"/>
  <c r="M1379" i="1"/>
  <c r="E1378" i="1"/>
  <c r="E1377" i="1" s="1"/>
  <c r="F1378" i="1"/>
  <c r="G1378" i="1"/>
  <c r="G1377" i="1" s="1"/>
  <c r="H1378" i="1"/>
  <c r="H1377" i="1" s="1"/>
  <c r="I1378" i="1"/>
  <c r="I1377" i="1" s="1"/>
  <c r="J1378" i="1"/>
  <c r="J1377" i="1" s="1"/>
  <c r="K1378" i="1"/>
  <c r="K1377" i="1" s="1"/>
  <c r="L1378" i="1"/>
  <c r="L1377" i="1" s="1"/>
  <c r="M1378" i="1"/>
  <c r="M1377" i="1" s="1"/>
  <c r="D1379" i="1"/>
  <c r="D1378" i="1"/>
  <c r="E1307" i="1"/>
  <c r="F1307" i="1"/>
  <c r="G1307" i="1"/>
  <c r="H1307" i="1"/>
  <c r="I1307" i="1"/>
  <c r="J1307" i="1"/>
  <c r="K1307" i="1"/>
  <c r="L1307" i="1"/>
  <c r="M1307" i="1"/>
  <c r="E1306" i="1"/>
  <c r="E1305" i="1" s="1"/>
  <c r="F1306" i="1"/>
  <c r="F1305" i="1" s="1"/>
  <c r="G1306" i="1"/>
  <c r="G1305" i="1" s="1"/>
  <c r="H1306" i="1"/>
  <c r="H1305" i="1" s="1"/>
  <c r="I1306" i="1"/>
  <c r="I1305" i="1" s="1"/>
  <c r="J1306" i="1"/>
  <c r="K1306" i="1"/>
  <c r="K1305" i="1" s="1"/>
  <c r="L1306" i="1"/>
  <c r="L1305" i="1" s="1"/>
  <c r="M1306" i="1"/>
  <c r="M1305" i="1" s="1"/>
  <c r="D1307" i="1"/>
  <c r="D1306" i="1"/>
  <c r="D1305" i="1" s="1"/>
  <c r="E1332" i="1"/>
  <c r="F1332" i="1"/>
  <c r="G1332" i="1"/>
  <c r="H1332" i="1"/>
  <c r="I1332" i="1"/>
  <c r="J1332" i="1"/>
  <c r="K1332" i="1"/>
  <c r="L1332" i="1"/>
  <c r="M1332" i="1"/>
  <c r="E1331" i="1"/>
  <c r="E1330" i="1" s="1"/>
  <c r="F1331" i="1"/>
  <c r="G1331" i="1"/>
  <c r="G1330" i="1" s="1"/>
  <c r="H1331" i="1"/>
  <c r="H1330" i="1" s="1"/>
  <c r="I1331" i="1"/>
  <c r="I1330" i="1" s="1"/>
  <c r="J1331" i="1"/>
  <c r="J1330" i="1" s="1"/>
  <c r="K1331" i="1"/>
  <c r="K1330" i="1" s="1"/>
  <c r="L1331" i="1"/>
  <c r="L1330" i="1" s="1"/>
  <c r="M1331" i="1"/>
  <c r="M1330" i="1" s="1"/>
  <c r="D1332" i="1"/>
  <c r="D1331" i="1"/>
  <c r="D1330" i="1" s="1"/>
  <c r="E1277" i="1"/>
  <c r="F1277" i="1"/>
  <c r="G1277" i="1"/>
  <c r="H1277" i="1"/>
  <c r="I1277" i="1"/>
  <c r="J1277" i="1"/>
  <c r="K1277" i="1"/>
  <c r="L1277" i="1"/>
  <c r="M1277" i="1"/>
  <c r="E1276" i="1"/>
  <c r="E1275" i="1" s="1"/>
  <c r="F1276" i="1"/>
  <c r="F1275" i="1" s="1"/>
  <c r="G1276" i="1"/>
  <c r="G1275" i="1" s="1"/>
  <c r="H1276" i="1"/>
  <c r="H1275" i="1" s="1"/>
  <c r="I1276" i="1"/>
  <c r="I1275" i="1" s="1"/>
  <c r="J1276" i="1"/>
  <c r="K1276" i="1"/>
  <c r="K1275" i="1" s="1"/>
  <c r="L1276" i="1"/>
  <c r="L1275" i="1" s="1"/>
  <c r="M1276" i="1"/>
  <c r="M1275" i="1" s="1"/>
  <c r="D1277" i="1"/>
  <c r="D1276" i="1"/>
  <c r="D1275" i="1" s="1"/>
  <c r="E1240" i="1"/>
  <c r="F1240" i="1"/>
  <c r="G1240" i="1"/>
  <c r="H1240" i="1"/>
  <c r="I1240" i="1"/>
  <c r="J1240" i="1"/>
  <c r="K1240" i="1"/>
  <c r="L1240" i="1"/>
  <c r="M1240" i="1"/>
  <c r="E1239" i="1"/>
  <c r="E1238" i="1" s="1"/>
  <c r="F1239" i="1"/>
  <c r="G1239" i="1"/>
  <c r="G1238" i="1" s="1"/>
  <c r="H1239" i="1"/>
  <c r="H1238" i="1" s="1"/>
  <c r="I1239" i="1"/>
  <c r="I1238" i="1" s="1"/>
  <c r="J1239" i="1"/>
  <c r="J1238" i="1" s="1"/>
  <c r="K1239" i="1"/>
  <c r="K1238" i="1" s="1"/>
  <c r="L1239" i="1"/>
  <c r="L1238" i="1" s="1"/>
  <c r="M1239" i="1"/>
  <c r="M1238" i="1" s="1"/>
  <c r="D1240" i="1"/>
  <c r="D1239" i="1"/>
  <c r="F1238" i="1" l="1"/>
  <c r="J1275" i="1"/>
  <c r="F1330" i="1"/>
  <c r="J1305" i="1"/>
  <c r="F1377" i="1"/>
  <c r="O1238" i="1"/>
  <c r="O1305" i="1"/>
  <c r="O162" i="1"/>
  <c r="O1411" i="1"/>
  <c r="O1217" i="1"/>
  <c r="M1366" i="1"/>
  <c r="J1366" i="1"/>
  <c r="G1366" i="1"/>
  <c r="L1366" i="1"/>
  <c r="L1365" i="1" s="1"/>
  <c r="I1366" i="1"/>
  <c r="I1365" i="1" s="1"/>
  <c r="F1366" i="1"/>
  <c r="F1365" i="1" s="1"/>
  <c r="K1366" i="1"/>
  <c r="H1366" i="1"/>
  <c r="E1366" i="1"/>
  <c r="E1365" i="1" s="1"/>
  <c r="M1367" i="1"/>
  <c r="G1367" i="1"/>
  <c r="J1367" i="1"/>
  <c r="M1228" i="1"/>
  <c r="J1228" i="1"/>
  <c r="G1228" i="1"/>
  <c r="L1367" i="1"/>
  <c r="I1367" i="1"/>
  <c r="F1367" i="1"/>
  <c r="D1228" i="1"/>
  <c r="D1367" i="1"/>
  <c r="K1367" i="1"/>
  <c r="H1367" i="1"/>
  <c r="E1367" i="1"/>
  <c r="D1227" i="1"/>
  <c r="L1227" i="1"/>
  <c r="I1227" i="1"/>
  <c r="F1227" i="1"/>
  <c r="L1228" i="1"/>
  <c r="I1228" i="1"/>
  <c r="F1228" i="1"/>
  <c r="K1228" i="1"/>
  <c r="H1228" i="1"/>
  <c r="E1228" i="1"/>
  <c r="D1366" i="1"/>
  <c r="M1227" i="1"/>
  <c r="J1227" i="1"/>
  <c r="G1227" i="1"/>
  <c r="G1226" i="1" s="1"/>
  <c r="K1227" i="1"/>
  <c r="K1226" i="1" s="1"/>
  <c r="H1227" i="1"/>
  <c r="E1227" i="1"/>
  <c r="G1365" i="1" l="1"/>
  <c r="J1226" i="1"/>
  <c r="I1226" i="1"/>
  <c r="J1365" i="1"/>
  <c r="F1226" i="1"/>
  <c r="L1226" i="1"/>
  <c r="M1365" i="1"/>
  <c r="E1226" i="1"/>
  <c r="H1365" i="1"/>
  <c r="M1226" i="1"/>
  <c r="H1226" i="1"/>
  <c r="K1365" i="1"/>
  <c r="O1275" i="1"/>
  <c r="O1377" i="1"/>
  <c r="O1330" i="1"/>
  <c r="O127" i="1"/>
  <c r="E1054" i="1"/>
  <c r="F1054" i="1"/>
  <c r="G1054" i="1"/>
  <c r="H1054" i="1"/>
  <c r="I1054" i="1"/>
  <c r="J1054" i="1"/>
  <c r="K1054" i="1"/>
  <c r="L1054" i="1"/>
  <c r="M1054" i="1"/>
  <c r="N1054" i="1"/>
  <c r="E1018" i="1"/>
  <c r="E1006" i="1" s="1"/>
  <c r="F1018" i="1"/>
  <c r="F1006" i="1" s="1"/>
  <c r="G1018" i="1"/>
  <c r="G1006" i="1" s="1"/>
  <c r="H1018" i="1"/>
  <c r="H1006" i="1" s="1"/>
  <c r="I1018" i="1"/>
  <c r="I1006" i="1" s="1"/>
  <c r="J1018" i="1"/>
  <c r="J1006" i="1" s="1"/>
  <c r="K1018" i="1"/>
  <c r="K1006" i="1" s="1"/>
  <c r="L1018" i="1"/>
  <c r="L1006" i="1" s="1"/>
  <c r="M1018" i="1"/>
  <c r="M1006" i="1" s="1"/>
  <c r="E1017" i="1"/>
  <c r="E1016" i="1" s="1"/>
  <c r="F1017" i="1"/>
  <c r="F1016" i="1" s="1"/>
  <c r="G1017" i="1"/>
  <c r="G1016" i="1" s="1"/>
  <c r="H1017" i="1"/>
  <c r="H1016" i="1" s="1"/>
  <c r="I1017" i="1"/>
  <c r="J1017" i="1"/>
  <c r="J1016" i="1" s="1"/>
  <c r="K1017" i="1"/>
  <c r="K1016" i="1" s="1"/>
  <c r="L1017" i="1"/>
  <c r="L1016" i="1" s="1"/>
  <c r="M1017" i="1"/>
  <c r="M1016" i="1" s="1"/>
  <c r="D1018" i="1"/>
  <c r="D1017" i="1"/>
  <c r="D1016" i="1" s="1"/>
  <c r="E914" i="1"/>
  <c r="F914" i="1"/>
  <c r="G914" i="1"/>
  <c r="H914" i="1"/>
  <c r="I914" i="1"/>
  <c r="J914" i="1"/>
  <c r="K914" i="1"/>
  <c r="L914" i="1"/>
  <c r="M914" i="1"/>
  <c r="E913" i="1"/>
  <c r="F913" i="1"/>
  <c r="F912" i="1" s="1"/>
  <c r="G913" i="1"/>
  <c r="G912" i="1" s="1"/>
  <c r="H913" i="1"/>
  <c r="H912" i="1" s="1"/>
  <c r="I913" i="1"/>
  <c r="I912" i="1" s="1"/>
  <c r="J913" i="1"/>
  <c r="J912" i="1" s="1"/>
  <c r="K913" i="1"/>
  <c r="K912" i="1" s="1"/>
  <c r="L913" i="1"/>
  <c r="L912" i="1" s="1"/>
  <c r="M913" i="1"/>
  <c r="D914" i="1"/>
  <c r="D913" i="1"/>
  <c r="E882" i="1"/>
  <c r="F882" i="1"/>
  <c r="G882" i="1"/>
  <c r="H882" i="1"/>
  <c r="I882" i="1"/>
  <c r="J882" i="1"/>
  <c r="K882" i="1"/>
  <c r="L882" i="1"/>
  <c r="M882" i="1"/>
  <c r="E881" i="1"/>
  <c r="E880" i="1" s="1"/>
  <c r="F881" i="1"/>
  <c r="F880" i="1" s="1"/>
  <c r="G881" i="1"/>
  <c r="G880" i="1" s="1"/>
  <c r="H881" i="1"/>
  <c r="H880" i="1" s="1"/>
  <c r="I881" i="1"/>
  <c r="J881" i="1"/>
  <c r="J880" i="1" s="1"/>
  <c r="K881" i="1"/>
  <c r="K880" i="1" s="1"/>
  <c r="L881" i="1"/>
  <c r="L880" i="1" s="1"/>
  <c r="M881" i="1"/>
  <c r="M880" i="1" s="1"/>
  <c r="D882" i="1"/>
  <c r="D881" i="1"/>
  <c r="I880" i="1" l="1"/>
  <c r="M912" i="1"/>
  <c r="E912" i="1"/>
  <c r="O912" i="1" s="1"/>
  <c r="I1016" i="1"/>
  <c r="O1226" i="1"/>
  <c r="O1365" i="1"/>
  <c r="O1180" i="1"/>
  <c r="J1005" i="1"/>
  <c r="J1004" i="1" s="1"/>
  <c r="G1005" i="1"/>
  <c r="G1004" i="1" s="1"/>
  <c r="D1005" i="1"/>
  <c r="L1005" i="1"/>
  <c r="L1004" i="1" s="1"/>
  <c r="I1005" i="1"/>
  <c r="I1004" i="1" s="1"/>
  <c r="F1005" i="1"/>
  <c r="F1004" i="1" s="1"/>
  <c r="K1005" i="1"/>
  <c r="K1004" i="1" s="1"/>
  <c r="H1005" i="1"/>
  <c r="H1004" i="1" s="1"/>
  <c r="E1005" i="1"/>
  <c r="E1004" i="1" s="1"/>
  <c r="M1005" i="1"/>
  <c r="M1004" i="1" s="1"/>
  <c r="D1006" i="1"/>
  <c r="O880" i="1" l="1"/>
  <c r="O1016" i="1"/>
  <c r="O1004" i="1"/>
  <c r="O1175" i="1"/>
  <c r="E859" i="1"/>
  <c r="F859" i="1"/>
  <c r="G859" i="1"/>
  <c r="H859" i="1"/>
  <c r="I859" i="1"/>
  <c r="J859" i="1"/>
  <c r="K859" i="1"/>
  <c r="L859" i="1"/>
  <c r="M859" i="1"/>
  <c r="E858" i="1"/>
  <c r="E857" i="1" s="1"/>
  <c r="F858" i="1"/>
  <c r="F857" i="1" s="1"/>
  <c r="G858" i="1"/>
  <c r="H858" i="1"/>
  <c r="H857" i="1" s="1"/>
  <c r="I858" i="1"/>
  <c r="I857" i="1" s="1"/>
  <c r="J858" i="1"/>
  <c r="J857" i="1" s="1"/>
  <c r="K858" i="1"/>
  <c r="K857" i="1" s="1"/>
  <c r="L858" i="1"/>
  <c r="L857" i="1" s="1"/>
  <c r="M858" i="1"/>
  <c r="M857" i="1" s="1"/>
  <c r="D859" i="1"/>
  <c r="D858" i="1"/>
  <c r="E836" i="1"/>
  <c r="F836" i="1"/>
  <c r="G836" i="1"/>
  <c r="H836" i="1"/>
  <c r="I836" i="1"/>
  <c r="J836" i="1"/>
  <c r="K836" i="1"/>
  <c r="L836" i="1"/>
  <c r="M836" i="1"/>
  <c r="E835" i="1"/>
  <c r="E834" i="1" s="1"/>
  <c r="F835" i="1"/>
  <c r="F834" i="1" s="1"/>
  <c r="G835" i="1"/>
  <c r="G834" i="1" s="1"/>
  <c r="H835" i="1"/>
  <c r="H834" i="1" s="1"/>
  <c r="I835" i="1"/>
  <c r="I834" i="1" s="1"/>
  <c r="J835" i="1"/>
  <c r="J834" i="1" s="1"/>
  <c r="K835" i="1"/>
  <c r="L835" i="1"/>
  <c r="L834" i="1" s="1"/>
  <c r="M835" i="1"/>
  <c r="M834" i="1" s="1"/>
  <c r="D836" i="1"/>
  <c r="D835" i="1"/>
  <c r="E770" i="1"/>
  <c r="F770" i="1"/>
  <c r="G770" i="1"/>
  <c r="H770" i="1"/>
  <c r="I770" i="1"/>
  <c r="J770" i="1"/>
  <c r="K770" i="1"/>
  <c r="L770" i="1"/>
  <c r="M770" i="1"/>
  <c r="D770" i="1"/>
  <c r="D769" i="1"/>
  <c r="E769" i="1"/>
  <c r="F769" i="1"/>
  <c r="G769" i="1"/>
  <c r="H769" i="1"/>
  <c r="H768" i="1" s="1"/>
  <c r="I769" i="1"/>
  <c r="I768" i="1" s="1"/>
  <c r="J769" i="1"/>
  <c r="J768" i="1" s="1"/>
  <c r="K769" i="1"/>
  <c r="K768" i="1" s="1"/>
  <c r="L769" i="1"/>
  <c r="L768" i="1" s="1"/>
  <c r="M769" i="1"/>
  <c r="G768" i="1" l="1"/>
  <c r="F768" i="1"/>
  <c r="M768" i="1"/>
  <c r="E768" i="1"/>
  <c r="K834" i="1"/>
  <c r="G857" i="1"/>
  <c r="M824" i="1"/>
  <c r="J824" i="1"/>
  <c r="G824" i="1"/>
  <c r="D824" i="1"/>
  <c r="K824" i="1"/>
  <c r="H824" i="1"/>
  <c r="E824" i="1"/>
  <c r="L824" i="1"/>
  <c r="I824" i="1"/>
  <c r="F824" i="1"/>
  <c r="K823" i="1"/>
  <c r="H823" i="1"/>
  <c r="E823" i="1"/>
  <c r="M823" i="1"/>
  <c r="J823" i="1"/>
  <c r="J822" i="1" s="1"/>
  <c r="G823" i="1"/>
  <c r="G822" i="1" s="1"/>
  <c r="D823" i="1"/>
  <c r="L823" i="1"/>
  <c r="I823" i="1"/>
  <c r="F823" i="1"/>
  <c r="F822" i="1" s="1"/>
  <c r="E722" i="1"/>
  <c r="E710" i="1" s="1"/>
  <c r="F722" i="1"/>
  <c r="F710" i="1" s="1"/>
  <c r="G722" i="1"/>
  <c r="G710" i="1" s="1"/>
  <c r="H722" i="1"/>
  <c r="H710" i="1" s="1"/>
  <c r="I722" i="1"/>
  <c r="I710" i="1" s="1"/>
  <c r="J722" i="1"/>
  <c r="J710" i="1" s="1"/>
  <c r="K722" i="1"/>
  <c r="K710" i="1" s="1"/>
  <c r="L722" i="1"/>
  <c r="L710" i="1" s="1"/>
  <c r="M722" i="1"/>
  <c r="M710" i="1" s="1"/>
  <c r="E721" i="1"/>
  <c r="E720" i="1" s="1"/>
  <c r="F721" i="1"/>
  <c r="F720" i="1" s="1"/>
  <c r="G721" i="1"/>
  <c r="G720" i="1" s="1"/>
  <c r="H721" i="1"/>
  <c r="H720" i="1" s="1"/>
  <c r="I721" i="1"/>
  <c r="J721" i="1"/>
  <c r="J720" i="1" s="1"/>
  <c r="K721" i="1"/>
  <c r="K720" i="1" s="1"/>
  <c r="L721" i="1"/>
  <c r="L720" i="1" s="1"/>
  <c r="M721" i="1"/>
  <c r="M720" i="1" s="1"/>
  <c r="D722" i="1"/>
  <c r="D710" i="1" s="1"/>
  <c r="D721" i="1"/>
  <c r="M822" i="1" l="1"/>
  <c r="E822" i="1"/>
  <c r="H822" i="1"/>
  <c r="I822" i="1"/>
  <c r="K822" i="1"/>
  <c r="I720" i="1"/>
  <c r="L822" i="1"/>
  <c r="O857" i="1"/>
  <c r="O834" i="1"/>
  <c r="O768" i="1"/>
  <c r="D709" i="1"/>
  <c r="I709" i="1"/>
  <c r="I708" i="1" s="1"/>
  <c r="H709" i="1"/>
  <c r="H708" i="1" s="1"/>
  <c r="E709" i="1"/>
  <c r="E708" i="1" s="1"/>
  <c r="M709" i="1"/>
  <c r="M708" i="1" s="1"/>
  <c r="J709" i="1"/>
  <c r="J708" i="1" s="1"/>
  <c r="G709" i="1"/>
  <c r="G708" i="1" s="1"/>
  <c r="L709" i="1"/>
  <c r="L708" i="1" s="1"/>
  <c r="F709" i="1"/>
  <c r="F708" i="1" s="1"/>
  <c r="K709" i="1"/>
  <c r="K708" i="1" s="1"/>
  <c r="E637" i="1"/>
  <c r="F637" i="1"/>
  <c r="G637" i="1"/>
  <c r="H637" i="1"/>
  <c r="I637" i="1"/>
  <c r="J637" i="1"/>
  <c r="K637" i="1"/>
  <c r="L637" i="1"/>
  <c r="M637" i="1"/>
  <c r="D637" i="1"/>
  <c r="E636" i="1"/>
  <c r="E635" i="1" s="1"/>
  <c r="F636" i="1"/>
  <c r="G636" i="1"/>
  <c r="H636" i="1"/>
  <c r="H635" i="1" s="1"/>
  <c r="I636" i="1"/>
  <c r="I635" i="1" s="1"/>
  <c r="J636" i="1"/>
  <c r="J635" i="1" s="1"/>
  <c r="K636" i="1"/>
  <c r="K635" i="1" s="1"/>
  <c r="L636" i="1"/>
  <c r="L635" i="1" s="1"/>
  <c r="M636" i="1"/>
  <c r="M635" i="1" s="1"/>
  <c r="D636" i="1"/>
  <c r="G635" i="1" l="1"/>
  <c r="F635" i="1"/>
  <c r="O720" i="1"/>
  <c r="O822" i="1"/>
  <c r="O708" i="1"/>
  <c r="O635" i="1" l="1"/>
  <c r="M444" i="1" l="1"/>
  <c r="L444" i="1"/>
  <c r="E414" i="1"/>
  <c r="E402" i="1" s="1"/>
  <c r="E390" i="1" s="1"/>
  <c r="F414" i="1"/>
  <c r="F402" i="1" s="1"/>
  <c r="F390" i="1" s="1"/>
  <c r="G414" i="1"/>
  <c r="G402" i="1" s="1"/>
  <c r="G390" i="1" s="1"/>
  <c r="H414" i="1"/>
  <c r="H402" i="1" s="1"/>
  <c r="H390" i="1" s="1"/>
  <c r="I414" i="1"/>
  <c r="I402" i="1" s="1"/>
  <c r="I390" i="1" s="1"/>
  <c r="J414" i="1"/>
  <c r="J402" i="1" s="1"/>
  <c r="J390" i="1" s="1"/>
  <c r="K414" i="1"/>
  <c r="K402" i="1" s="1"/>
  <c r="K390" i="1" s="1"/>
  <c r="L414" i="1"/>
  <c r="M414" i="1"/>
  <c r="E413" i="1"/>
  <c r="E412" i="1" s="1"/>
  <c r="F413" i="1"/>
  <c r="F412" i="1" s="1"/>
  <c r="G413" i="1"/>
  <c r="G412" i="1" s="1"/>
  <c r="H413" i="1"/>
  <c r="H412" i="1" s="1"/>
  <c r="I413" i="1"/>
  <c r="I412" i="1" s="1"/>
  <c r="J413" i="1"/>
  <c r="K413" i="1"/>
  <c r="K412" i="1" s="1"/>
  <c r="L413" i="1"/>
  <c r="L412" i="1" s="1"/>
  <c r="M413" i="1"/>
  <c r="M412" i="1" s="1"/>
  <c r="D414" i="1"/>
  <c r="D402" i="1" s="1"/>
  <c r="D390" i="1" s="1"/>
  <c r="D413" i="1"/>
  <c r="D412" i="1" s="1"/>
  <c r="E306" i="1"/>
  <c r="J306" i="1"/>
  <c r="K306" i="1"/>
  <c r="E305" i="1"/>
  <c r="J305" i="1"/>
  <c r="K305" i="1"/>
  <c r="K304" i="1" s="1"/>
  <c r="D306" i="1"/>
  <c r="D305" i="1"/>
  <c r="J304" i="1" l="1"/>
  <c r="E304" i="1"/>
  <c r="J412" i="1"/>
  <c r="M402" i="1"/>
  <c r="M390" i="1" s="1"/>
  <c r="L402" i="1"/>
  <c r="L390" i="1" s="1"/>
  <c r="H401" i="1"/>
  <c r="H400" i="1" s="1"/>
  <c r="E401" i="1"/>
  <c r="E400" i="1" s="1"/>
  <c r="G401" i="1"/>
  <c r="G400" i="1" s="1"/>
  <c r="D401" i="1"/>
  <c r="I401" i="1"/>
  <c r="I400" i="1" s="1"/>
  <c r="F401" i="1"/>
  <c r="F400" i="1" s="1"/>
  <c r="M321" i="1"/>
  <c r="M306" i="1" s="1"/>
  <c r="L321" i="1"/>
  <c r="L306" i="1" s="1"/>
  <c r="I321" i="1"/>
  <c r="I306" i="1" s="1"/>
  <c r="H321" i="1"/>
  <c r="H306" i="1" s="1"/>
  <c r="G321" i="1"/>
  <c r="G306" i="1" s="1"/>
  <c r="F321" i="1"/>
  <c r="F306" i="1" s="1"/>
  <c r="E236" i="1"/>
  <c r="E14" i="1" s="1"/>
  <c r="F236" i="1"/>
  <c r="G236" i="1"/>
  <c r="H236" i="1"/>
  <c r="I236" i="1"/>
  <c r="J236" i="1"/>
  <c r="J14" i="1" s="1"/>
  <c r="K236" i="1"/>
  <c r="K14" i="1" s="1"/>
  <c r="L236" i="1"/>
  <c r="M236" i="1"/>
  <c r="D236" i="1"/>
  <c r="D14" i="1" s="1"/>
  <c r="D235" i="1"/>
  <c r="E235" i="1"/>
  <c r="E234" i="1" s="1"/>
  <c r="F235" i="1"/>
  <c r="F234" i="1" s="1"/>
  <c r="G235" i="1"/>
  <c r="G234" i="1" s="1"/>
  <c r="H235" i="1"/>
  <c r="H234" i="1" s="1"/>
  <c r="I235" i="1"/>
  <c r="J235" i="1"/>
  <c r="K235" i="1"/>
  <c r="L235" i="1"/>
  <c r="L234" i="1" s="1"/>
  <c r="M235" i="1"/>
  <c r="M234" i="1" s="1"/>
  <c r="I14" i="1" l="1"/>
  <c r="H14" i="1"/>
  <c r="K234" i="1"/>
  <c r="J234" i="1"/>
  <c r="I234" i="1"/>
  <c r="L14" i="1"/>
  <c r="G14" i="1"/>
  <c r="F14" i="1"/>
  <c r="M14" i="1"/>
  <c r="G389" i="1"/>
  <c r="G388" i="1" s="1"/>
  <c r="F389" i="1"/>
  <c r="F388" i="1" s="1"/>
  <c r="E389" i="1"/>
  <c r="E388" i="1" s="1"/>
  <c r="I389" i="1"/>
  <c r="I388" i="1" s="1"/>
  <c r="H389" i="1"/>
  <c r="H388" i="1" s="1"/>
  <c r="D389" i="1"/>
  <c r="O412" i="1"/>
  <c r="O304" i="1"/>
  <c r="O400" i="1" l="1"/>
  <c r="O389" i="1"/>
  <c r="O115" i="1"/>
  <c r="O234" i="1"/>
  <c r="O110" i="1" l="1"/>
  <c r="H1072" i="1"/>
  <c r="M436" i="1" l="1"/>
  <c r="M435" i="1" s="1"/>
  <c r="L436" i="1"/>
  <c r="L435" i="1" s="1"/>
  <c r="K436" i="1"/>
  <c r="K435" i="1" s="1"/>
  <c r="J436" i="1"/>
  <c r="J435" i="1" s="1"/>
  <c r="L401" i="1" l="1"/>
  <c r="L400" i="1" s="1"/>
  <c r="J401" i="1"/>
  <c r="J400" i="1" s="1"/>
  <c r="M401" i="1"/>
  <c r="M400" i="1" s="1"/>
  <c r="K401" i="1"/>
  <c r="K400" i="1" s="1"/>
  <c r="K389" i="1" l="1"/>
  <c r="K388" i="1" s="1"/>
  <c r="M389" i="1"/>
  <c r="M388" i="1" s="1"/>
  <c r="J389" i="1"/>
  <c r="J388" i="1" s="1"/>
  <c r="L389" i="1"/>
  <c r="L388" i="1" s="1"/>
  <c r="E1064" i="1"/>
  <c r="F1064" i="1"/>
  <c r="G1064" i="1"/>
  <c r="H1064" i="1"/>
  <c r="I1064" i="1"/>
  <c r="J1064" i="1"/>
  <c r="K1064" i="1"/>
  <c r="L1064" i="1"/>
  <c r="M1064" i="1"/>
  <c r="D1064" i="1"/>
  <c r="E1072" i="1"/>
  <c r="F1072" i="1"/>
  <c r="G1072" i="1"/>
  <c r="I1072" i="1"/>
  <c r="J1072" i="1"/>
  <c r="K1072" i="1"/>
  <c r="L1072" i="1"/>
  <c r="M1072" i="1"/>
  <c r="D1072" i="1"/>
  <c r="H1053" i="1" l="1"/>
  <c r="H1052" i="1" s="1"/>
  <c r="D1053" i="1"/>
  <c r="E1053" i="1"/>
  <c r="E1052" i="1" s="1"/>
  <c r="J1053" i="1"/>
  <c r="J1052" i="1" s="1"/>
  <c r="G1053" i="1"/>
  <c r="G1052" i="1" s="1"/>
  <c r="I1053" i="1"/>
  <c r="I1052" i="1" s="1"/>
  <c r="F1053" i="1"/>
  <c r="F1052" i="1" s="1"/>
  <c r="K1053" i="1"/>
  <c r="K1052" i="1" s="1"/>
  <c r="M1071" i="1"/>
  <c r="M1053" i="1" s="1"/>
  <c r="M1052" i="1" s="1"/>
  <c r="L1071" i="1"/>
  <c r="L1053" i="1" s="1"/>
  <c r="L1052" i="1" s="1"/>
  <c r="D13" i="1" l="1"/>
  <c r="J13" i="1"/>
  <c r="K13" i="1"/>
  <c r="E13" i="1"/>
  <c r="O1052" i="1"/>
  <c r="F305" i="1"/>
  <c r="F304" i="1" s="1"/>
  <c r="G305" i="1"/>
  <c r="G304" i="1" s="1"/>
  <c r="H305" i="1"/>
  <c r="H304" i="1" s="1"/>
  <c r="I305" i="1"/>
  <c r="I304" i="1" s="1"/>
  <c r="L305" i="1"/>
  <c r="L304" i="1" s="1"/>
  <c r="M305" i="1"/>
  <c r="M304" i="1" s="1"/>
  <c r="I13" i="1" l="1"/>
  <c r="L13" i="1"/>
  <c r="F13" i="1"/>
  <c r="H13" i="1"/>
  <c r="M13" i="1"/>
  <c r="G13" i="1"/>
  <c r="L186" i="1"/>
  <c r="M186" i="1"/>
  <c r="L182" i="1" l="1"/>
  <c r="M182" i="1"/>
  <c r="O388" i="1"/>
  <c r="M181" i="1" l="1"/>
  <c r="M128" i="1"/>
  <c r="M127" i="1" s="1"/>
  <c r="L181" i="1"/>
  <c r="L128" i="1"/>
  <c r="L127" i="1" s="1"/>
  <c r="O30" i="1"/>
  <c r="O25" i="1"/>
  <c r="O22" i="1" l="1"/>
  <c r="O12" i="1"/>
</calcChain>
</file>

<file path=xl/sharedStrings.xml><?xml version="1.0" encoding="utf-8"?>
<sst xmlns="http://schemas.openxmlformats.org/spreadsheetml/2006/main" count="1893" uniqueCount="614">
  <si>
    <t>Отчет</t>
  </si>
  <si>
    <t>о ходе реализации муниципальных программ (финансирование программ)</t>
  </si>
  <si>
    <t>№ п/п</t>
  </si>
  <si>
    <t xml:space="preserve">Наименование  программных мероприятий </t>
  </si>
  <si>
    <t>Срок реализации программы</t>
  </si>
  <si>
    <t>Объемы финансирования, тыс. рублей</t>
  </si>
  <si>
    <t>Уровень освоения финансовых средств (%)</t>
  </si>
  <si>
    <t xml:space="preserve">Наименование целевых показателей (индикаторов) определяющих результативность реализации мероприятий </t>
  </si>
  <si>
    <t>Планируемые  значения целевых показателей</t>
  </si>
  <si>
    <t>Фактически достигнутые значения целевых показателей</t>
  </si>
  <si>
    <t>Уровень достижения, (%)</t>
  </si>
  <si>
    <t>всего</t>
  </si>
  <si>
    <t>федеральный      бюджет</t>
  </si>
  <si>
    <t>областной бюджет</t>
  </si>
  <si>
    <t>местные бюджеты</t>
  </si>
  <si>
    <t>внебюджетные источники</t>
  </si>
  <si>
    <t>план</t>
  </si>
  <si>
    <t>факт</t>
  </si>
  <si>
    <t>Всего по программам</t>
  </si>
  <si>
    <t>Лискинского муниципального районаВоронежской области</t>
  </si>
  <si>
    <t>1.</t>
  </si>
  <si>
    <t>х</t>
  </si>
  <si>
    <t>1.1.</t>
  </si>
  <si>
    <t>1.1.1.</t>
  </si>
  <si>
    <t>1.1.2.</t>
  </si>
  <si>
    <t>1.1.3.</t>
  </si>
  <si>
    <t>1.2.</t>
  </si>
  <si>
    <t>1.2.1.</t>
  </si>
  <si>
    <t>2.</t>
  </si>
  <si>
    <t>2.1.</t>
  </si>
  <si>
    <t>Подпрограмма №1 "Развитие дошкольного образования"</t>
  </si>
  <si>
    <t>2.1.1.</t>
  </si>
  <si>
    <t>2.2.</t>
  </si>
  <si>
    <t>Подпрограмма №2 "Развитие общего образования"</t>
  </si>
  <si>
    <t>2.2.1.</t>
  </si>
  <si>
    <t>2.2.2.</t>
  </si>
  <si>
    <t>2.2.3.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</si>
  <si>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мероприятие1: </t>
    </r>
    <r>
      <rPr>
        <sz val="10"/>
        <color theme="1"/>
        <rFont val="Times New Roman"/>
        <family val="1"/>
        <charset val="204"/>
      </rPr>
      <t>Развитие сети организаций дошкольного образования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</si>
  <si>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мероприятие1: </t>
    </r>
    <r>
      <rPr>
        <sz val="10"/>
        <color theme="1"/>
        <rFont val="Times New Roman"/>
        <family val="1"/>
        <charset val="204"/>
      </rPr>
      <t xml:space="preserve">Развитие сети общеобразовательных организаций </t>
    </r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</si>
  <si>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Повышение квалификации педагогических и руководящих кадров системы общего образования</t>
    </r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</si>
  <si>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Обеспечение качества предоставления услуг общего образования</t>
    </r>
  </si>
  <si>
    <t>2.3.</t>
  </si>
  <si>
    <t>2.3.1.</t>
  </si>
  <si>
    <t>2.3.2.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</si>
  <si>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Разитие кадрового потенциала</t>
    </r>
  </si>
  <si>
    <t>2.3.3.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</si>
  <si>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Система конкурсных мерпориятий и развитие одаренности детей</t>
    </r>
  </si>
  <si>
    <t>Количество муниципальных мероприятий в сфере дополнительного образования детей</t>
  </si>
  <si>
    <t>2.4.</t>
  </si>
  <si>
    <t>Подпрограмма №4 "Организация отдыха и оздоровления детей в Лискинском муниципальном районе"</t>
  </si>
  <si>
    <t>2.5.</t>
  </si>
  <si>
    <t>Подпрограмма №5 "Другие вопросы в области образования"</t>
  </si>
  <si>
    <t>2.5.1.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</si>
  <si>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Ведение бухгалтерского и статистического учета доходов и расходов, составление требуемой отчетности и представление ее в порядке и сроки, установленные законодательными и иными правовыми актами Российской Федерации и Воронежской области</t>
    </r>
  </si>
  <si>
    <t>2.5.2.</t>
  </si>
  <si>
    <t>2.6.</t>
  </si>
  <si>
    <t>2.6.1.</t>
  </si>
  <si>
    <t>2.7.</t>
  </si>
  <si>
    <t>Подпрограмма №7 "Реализация молодежной политики на территории Лискинского муниципального района"</t>
  </si>
  <si>
    <t>2.7.1.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</si>
  <si>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Вовлечение молодежи в социальную практику и обеспечение поддержки научной, творческой и предпринрмательской активности молодежи</t>
    </r>
  </si>
  <si>
    <t>2.7.2.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</si>
  <si>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Формирование целостной системы поддержки молодежи и подготовки ее к службе в Вооруженных Силах Российской Федерации</t>
    </r>
  </si>
  <si>
    <t>2.8.</t>
  </si>
  <si>
    <t>Подпрограмма №8 "Социализация детей-сирот и детей, нуждающихся в особой защите государства"</t>
  </si>
  <si>
    <t>2.8.1.</t>
  </si>
  <si>
    <t>Выплата единовременного пособия при всех формах устройства детей, лишенных родительского попечения, в семью, %</t>
  </si>
  <si>
    <t>2.8.2.</t>
  </si>
  <si>
    <t>Выплата патронатной семье на содержание подопечных детей, %</t>
  </si>
  <si>
    <t>2.8.3.</t>
  </si>
  <si>
    <t>Выплата приемной семье на содержание подопечных детей, %</t>
  </si>
  <si>
    <t>2.8.4.</t>
  </si>
  <si>
    <t>Выплата вознаграждения патронатному воспитателю, %</t>
  </si>
  <si>
    <t>2.8.5.</t>
  </si>
  <si>
    <t>Выплата вознаграждения, причитающегося приемному родителю, %</t>
  </si>
  <si>
    <t>2.8.6.</t>
  </si>
  <si>
    <t>Выплата единовременного пособия при передаче ребенка на воспитание в семью, %</t>
  </si>
  <si>
    <t>2.8.7.</t>
  </si>
  <si>
    <t>3.</t>
  </si>
  <si>
    <t>3.1.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</si>
  <si>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Пенсионное обеспечение граждан</t>
    </r>
  </si>
  <si>
    <t>3.2.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</si>
  <si>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Социальная поддержка малоимущих граждан</t>
    </r>
  </si>
  <si>
    <t>3.3.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</si>
  <si>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Социальная поддержка почетных граждан</t>
    </r>
  </si>
  <si>
    <t>3.4.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</si>
  <si>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Социальная поддержка (льготный проезд) садоводов и огородников</t>
    </r>
  </si>
  <si>
    <t>3.5.</t>
  </si>
  <si>
    <r>
      <t xml:space="preserve">Основное мероприятие 5:
</t>
    </r>
    <r>
      <rPr>
        <sz val="10"/>
        <color theme="1"/>
        <rFont val="Times New Roman"/>
        <family val="1"/>
        <charset val="204"/>
      </rPr>
      <t>Социальная поддержка ветеранов войны и труда</t>
    </r>
  </si>
  <si>
    <t>Удельный вес граждан, получивших адресную социальную помощь в соответствии с действующими нормативными правовыми актами Лискинского муниципального района, в общей численности граждан, обратившихся за получением социальной помощи, %
Количество получателей мер социальной поддержки, отдельных категорий граждан</t>
  </si>
  <si>
    <t xml:space="preserve">
100
68</t>
  </si>
  <si>
    <t>4.</t>
  </si>
  <si>
    <t>"Управление муниципальным имуществом"</t>
  </si>
  <si>
    <t>Объем неналоговых имущественных доходов консолидированного бюджета Лискинского муниципального района, млн. руб.</t>
  </si>
  <si>
    <t>Доля объектов недвижимого имущества, на которые зарегистрировано право собственности Лискинского муниципального района, %</t>
  </si>
  <si>
    <t>Доля земельных участков, на которые зарегистрировано право собственности Лискинского муниципального района, %</t>
  </si>
  <si>
    <t>Количество муниципальных унитарных предприятий Лискинского муниципального района, ед</t>
  </si>
  <si>
    <t>Обеспечение выполнения распоряжений администрации Лискинского муниципального района по внесению вкладов в хозяйственные общества для решения социально-экономических задач района, %</t>
  </si>
  <si>
    <t>5.</t>
  </si>
  <si>
    <t>5.1.</t>
  </si>
  <si>
    <t>6.</t>
  </si>
  <si>
    <t>6.1.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</si>
  <si>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Обеспечение реализации подпрограммы</t>
    </r>
  </si>
  <si>
    <t>Мероприятие 1:
Оказание информационно-консультационных услуг сельскохозяйственным предприятиям Лискинского муниципального района</t>
  </si>
  <si>
    <t>6.2.</t>
  </si>
  <si>
    <t>7.</t>
  </si>
  <si>
    <t>7.1.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</si>
  <si>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Оказание поддержки субъектам малого и среднего предпринимательства и организациям, образующим инфраструктуру их поддержки</t>
    </r>
  </si>
  <si>
    <t>8.</t>
  </si>
  <si>
    <t>8.1.</t>
  </si>
  <si>
    <t>8.1.1.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</si>
  <si>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Приобретение транспортных средств в целях обновления подвижного состава</t>
    </r>
  </si>
  <si>
    <t>Количество приобретенного пассажирского транспорта общего пользования</t>
  </si>
  <si>
    <t>8.2.</t>
  </si>
  <si>
    <t>Повышение коэффициента использования парка, %</t>
  </si>
  <si>
    <t>Сокращение эксплутационных расходов на транспортных средствах, %</t>
  </si>
  <si>
    <t>8.2.1.</t>
  </si>
  <si>
    <t>9.</t>
  </si>
  <si>
    <t>"Развитие культуры Лискинского муниципального района"</t>
  </si>
  <si>
    <t>9.1.</t>
  </si>
  <si>
    <t>Количество посещений муниципальных библиотек, тыс. чел.</t>
  </si>
  <si>
    <t>Подпрограмма №2 "Музейная деятельность"</t>
  </si>
  <si>
    <t>Количество посещений муниципального музея, тыс. чел.</t>
  </si>
  <si>
    <t>Подпрограмма №3 "Дополнительное образование детей в сфере культуры"</t>
  </si>
  <si>
    <t>Среднегодовой контингент обучающихся учреждений дополнительного образования сферы культуры и искусства, чел.</t>
  </si>
  <si>
    <t>Подпрограмма №4 "Обеспечение реализации муниципальной программы"</t>
  </si>
  <si>
    <t>Количество плановых и внеплановых проверок подведомственных учреждений культуры, ед</t>
  </si>
  <si>
    <t>Наличие жалоб от потребителей, ед</t>
  </si>
  <si>
    <t>Количество спиленных деревьев</t>
  </si>
  <si>
    <t>Сокращение количества лиц, погибших в результате дорожно-транспортных происшествий, %</t>
  </si>
  <si>
    <t>10.</t>
  </si>
  <si>
    <t>10.1.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</si>
  <si>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 xml:space="preserve">Энергосбережение и повышение энергетической эффективности в бюджетных учреждениях
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</si>
  <si>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Оснащение зданий, строений, сооружений приборами учета</t>
    </r>
    <r>
      <rPr>
        <u/>
        <sz val="10"/>
        <color theme="1"/>
        <rFont val="Times New Roman"/>
        <family val="1"/>
        <charset val="204"/>
      </rPr>
      <t xml:space="preserve">
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</si>
  <si>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 xml:space="preserve">Замена ламп накаливания на энергоэффективные осветительные устройства  </t>
    </r>
    <r>
      <rPr>
        <u/>
        <sz val="10"/>
        <color theme="1"/>
        <rFont val="Times New Roman"/>
        <family val="1"/>
        <charset val="204"/>
      </rPr>
      <t xml:space="preserve">
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</si>
  <si>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Повышение тепловой защиты, утепление зданий, строений и сооружений</t>
    </r>
    <r>
      <rPr>
        <u/>
        <sz val="10"/>
        <color theme="1"/>
        <rFont val="Times New Roman"/>
        <family val="1"/>
        <charset val="204"/>
      </rPr>
      <t xml:space="preserve">
</t>
    </r>
  </si>
  <si>
    <r>
      <t xml:space="preserve">Мероприятие 4:
</t>
    </r>
    <r>
      <rPr>
        <sz val="10"/>
        <color theme="1"/>
        <rFont val="Times New Roman"/>
        <family val="1"/>
        <charset val="204"/>
      </rPr>
      <t>Проведение энергетических обследований</t>
    </r>
    <r>
      <rPr>
        <u/>
        <sz val="10"/>
        <color theme="1"/>
        <rFont val="Times New Roman"/>
        <family val="1"/>
        <charset val="204"/>
      </rPr>
      <t xml:space="preserve">
</t>
    </r>
  </si>
  <si>
    <t>Удельный расход тепловой энергии бюджетными учреждениями, расчеты за которую осуществляются с использованием приборов учета ( в расчете на 1кв. метр общей площади), Гкал/м2
Удельный расход электрической энергии энергии бюджетными учреждениями, расчеты за которую осуществляются с использованием приборов учета ( в расчете на 1кв. метр общей площади), кВТчас/м2</t>
  </si>
  <si>
    <t>Обеспечение детей дошкольного возраста местами в дошкольных образовательных учреждениях,%</t>
  </si>
  <si>
    <t>Удельный вес численности педагогических и руководящих кадров общеобразовательных организаций, прошедших повышение квалификации для работы по ФГОС, от общей численности педагогических и руководящих кадров,%</t>
  </si>
  <si>
    <t>Доля выпускников общеобразовательных организаций, сдавших единый государственный экзамен по русскому языку и математике, в общей численности выпускников общеобразовательных организаций, сдававших ЕГЭ по данным предметам,%</t>
  </si>
  <si>
    <t>Доля обучающихся, получающих среднее (полное) общее образование по программам профильного обучения от общего числа обучающихся в 10-11 классах общеобразовательных организаций,%</t>
  </si>
  <si>
    <t>Охват детей услугами дополнительного образования,%</t>
  </si>
  <si>
    <t>Сохранение сети образовательных организаций дополнительного боразования детей, ед.</t>
  </si>
  <si>
    <t>Сохранение сети общеобразовательных организаций, ед.</t>
  </si>
  <si>
    <t>Обеспечение качественной организации и ведения бухгалтерского и налогового учета и отчетности, документального и взаимосвязанного их отражения в бухгалтерских регистрах,%</t>
  </si>
  <si>
    <t>Доля педагогических работников, участвующих в деятельности профессиональных сетевых сообществ и саморегулируемых организаций и регулярно получающих в них профессиональную помощь и поддержку, в общей численности педагогических работников,%</t>
  </si>
  <si>
    <t>Количество молодых людей, вовлеченных в программы и проекты, направленные на интеграцию в жизнь общества,%</t>
  </si>
  <si>
    <t>Количество молодых людей, задействованных в мероприятиях по допризывной подготовке молодежи к службе в Вооруженных Силах Российской Федерации,%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</si>
  <si>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организаций,%</t>
  </si>
  <si>
    <t>Среднемесячная заработная плата на малых и средних предприятиях Лискинского муниципального района, руб.</t>
  </si>
  <si>
    <t>Доля единого налога на вмененный доход в доходной части муниципального бюджета,%</t>
  </si>
  <si>
    <t>11.</t>
  </si>
  <si>
    <t>11.1.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</si>
  <si>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Развитие отдельных видов спорта Лискинского муниципального района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</si>
  <si>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Развитие футбола Лискинского муниципального района Воронежской области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</si>
  <si>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Развитие хоккея с шайбой Лискинского муниципального района Воронежской области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</si>
  <si>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Развитие волейбола Лискинского муниципального района Воронежской области</t>
    </r>
  </si>
  <si>
    <r>
      <t xml:space="preserve">Мероприятие 4:
</t>
    </r>
    <r>
      <rPr>
        <sz val="10"/>
        <color theme="1"/>
        <rFont val="Times New Roman"/>
        <family val="1"/>
        <charset val="204"/>
      </rPr>
      <t>Развитие баскетбола Лискинского муниципального района Воронежской области</t>
    </r>
  </si>
  <si>
    <r>
      <t xml:space="preserve">Мероприятие 5:
</t>
    </r>
    <r>
      <rPr>
        <sz val="10"/>
        <color theme="1"/>
        <rFont val="Times New Roman"/>
        <family val="1"/>
        <charset val="204"/>
      </rPr>
      <t>Развитие дзюдо, самбо и тхеквандо Лискинского муниципального района Воронежской области</t>
    </r>
  </si>
  <si>
    <r>
      <t xml:space="preserve">Мероприятие 6:
</t>
    </r>
    <r>
      <rPr>
        <sz val="10"/>
        <color theme="1"/>
        <rFont val="Times New Roman"/>
        <family val="1"/>
        <charset val="204"/>
      </rPr>
      <t>Развитие других видов спорта Лискинского муниципального района Воронежской области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</si>
  <si>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2:
</t>
    </r>
    <r>
      <rPr>
        <b/>
        <sz val="10"/>
        <color theme="1"/>
        <rFont val="Times New Roman"/>
        <family val="1"/>
        <charset val="204"/>
      </rPr>
      <t>Проведение официальных физкультурных и спортивных мероприятий Лискинского муниципального района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</si>
  <si>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3:
</t>
    </r>
    <r>
      <rPr>
        <b/>
        <sz val="10"/>
        <color theme="1"/>
        <rFont val="Times New Roman"/>
        <family val="1"/>
        <charset val="204"/>
      </rPr>
      <t>Строительство спортивных объектов на территории  Лискинского муниципального района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</si>
  <si>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 xml:space="preserve">Строительство спортивной площадки МКОУ "Нижнеикорецкая СОШ" Лискинского муниципального района Воронежской области 
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</si>
  <si>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 xml:space="preserve">Строительство спортивной площадки по ул. Солнечная г. Лиски
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</si>
  <si>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4:
</t>
    </r>
    <r>
      <rPr>
        <b/>
        <sz val="10"/>
        <color theme="1"/>
        <rFont val="Times New Roman"/>
        <family val="1"/>
        <charset val="204"/>
      </rPr>
      <t>Приобретение инвентаря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</si>
  <si>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5:
</t>
    </r>
    <r>
      <rPr>
        <b/>
        <sz val="10"/>
        <color theme="1"/>
        <rFont val="Times New Roman"/>
        <family val="1"/>
        <charset val="204"/>
      </rPr>
      <t>Расходы на обеспечение деятельности автономных учреждений Лискинского муниципального района</t>
    </r>
  </si>
  <si>
    <t>Удельный вес населения, систематически занимающегося физической культурой и спортом, %</t>
  </si>
  <si>
    <t>12.</t>
  </si>
  <si>
    <t>12.1.</t>
  </si>
  <si>
    <t>12.1.1.</t>
  </si>
  <si>
    <t>в том числе по источникам финансирования</t>
  </si>
  <si>
    <t>12.2.</t>
  </si>
  <si>
    <t>12.2.1.</t>
  </si>
  <si>
    <t>12.3.</t>
  </si>
  <si>
    <t>12.3.1.</t>
  </si>
  <si>
    <t>13.</t>
  </si>
  <si>
    <t xml:space="preserve">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бюджета Лискинского муниципального района  Воронежской области" </t>
  </si>
  <si>
    <t>13.1.</t>
  </si>
  <si>
    <t>Подпрограмма №1 "Управление муниципальными финансами"</t>
  </si>
  <si>
    <t>13.1.1.</t>
  </si>
  <si>
    <r>
      <t xml:space="preserve">Основное мероприятие 4: 
</t>
    </r>
    <r>
      <rPr>
        <sz val="10"/>
        <color theme="1"/>
        <rFont val="Times New Roman"/>
        <family val="1"/>
        <charset val="204"/>
      </rPr>
      <t>Управление резервным фондом администрации Лискинского муниципального района  Воронежской области</t>
    </r>
  </si>
  <si>
    <t xml:space="preserve">Удельный вес резервного фонда администрации Лискинского муниципального района Воронежской области в общем объеме расходов районного бюджета,%
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</si>
  <si>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5:
</t>
    </r>
    <r>
      <rPr>
        <sz val="10"/>
        <color theme="1"/>
        <rFont val="Times New Roman"/>
        <family val="1"/>
        <charset val="204"/>
      </rPr>
      <t>Управление муниципальным  долгом  Лискинского муниципального района Воронежcкой области</t>
    </r>
  </si>
  <si>
    <t>Доля расходов на обслуживание муниципального 
долга в общем объеме расходов районного бюджета (за исключением расходов, которые осуществляются за счет субвенций из федерального и областного  бюджетов),%</t>
  </si>
  <si>
    <t>не более 15%</t>
  </si>
  <si>
    <t>13.2.</t>
  </si>
  <si>
    <t>Подпрограмма №2 "Cоздание условий для эффективного и ответственного управления муниципальными финансами, повышение устойчивости бюджетов поселений Лискинского муниципального района  Воронежской области"</t>
  </si>
  <si>
    <t>13.2.1.</t>
  </si>
  <si>
    <r>
      <t xml:space="preserve">Основное мероприятие 2: 
</t>
    </r>
    <r>
      <rPr>
        <sz val="10"/>
        <color theme="1"/>
        <rFont val="Times New Roman"/>
        <family val="1"/>
        <charset val="204"/>
      </rPr>
      <t xml:space="preserve">Выравнивание бюджетной обеспеченности городских и сельских поселений </t>
    </r>
  </si>
  <si>
    <t xml:space="preserve">Соотношение фактического финансирования 
расходов районного бюджета, направленных на выравнивание бюджетной обеспеченности городских и сельских поселений к их плановому назначению, предусмотренному решением Совета народных депутатов Лискинского муниципального района Воронежской области о районном  бюджете на соответствующий период и (или) сводной бюджетной росписью района, %
</t>
  </si>
  <si>
    <t>13.3.</t>
  </si>
  <si>
    <t>Подпрограмма №3 "Обеспечение реализации  муниципальной программы"</t>
  </si>
  <si>
    <t>13.3.1.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</si>
  <si>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Финансовое обеспечение деятельности Отдела по финансам и бюджетной политике</t>
    </r>
  </si>
  <si>
    <t>Уровень исполнения плановых назначений по расходам на реализацию подпрограммы, %</t>
  </si>
  <si>
    <t>13.3.2.</t>
  </si>
  <si>
    <t>14.</t>
  </si>
  <si>
    <t xml:space="preserve">"Муниципальное управление и гражданское общество Лискинского муниципального района Воронежской области" </t>
  </si>
  <si>
    <t>14.1.</t>
  </si>
  <si>
    <t>Подпрограмма №1 "Развитие муниципальной службы в администрации Лискинского муниципального района"</t>
  </si>
  <si>
    <t>14.1.1.</t>
  </si>
  <si>
    <t>Процент охвата муниципальных служищих, прошедших повышение квалификации, профессиональную переподготовку, %</t>
  </si>
  <si>
    <t>14.2.</t>
  </si>
  <si>
    <t>Подпрограмма №2 "Информационное общество"</t>
  </si>
  <si>
    <t>14.2.1.</t>
  </si>
  <si>
    <t>Повышение уровня открытости информации о деятельности исполнительных органов местного самоуправления ,взаимодействия органов власти с институтами гражданского общества с использованием информационных и телекоммуникационных технологий, %</t>
  </si>
  <si>
    <t>Удовлетворенность населения деятельностью органов местного самоуправления, %</t>
  </si>
  <si>
    <t>Подпрограмма №3 "Обеспечение деятельности органов местного самоуправления"</t>
  </si>
  <si>
    <t>Доля исполнения расходных обязательств органов местного самоуправления Лискинского муниципального района от утвержденных,%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</si>
  <si>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 xml:space="preserve">Финансовое обеспечение деятельности органов местного самоуправления Лискинского муниципального района 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</si>
  <si>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2:
</t>
    </r>
    <r>
      <rPr>
        <sz val="10"/>
        <color theme="1"/>
        <rFont val="Times New Roman"/>
        <family val="1"/>
        <charset val="204"/>
      </rPr>
      <t xml:space="preserve">Финансовое обеспечение выполнения других расходных обязательств Лискинского муниципального района органами местного самоуправления  </t>
    </r>
  </si>
  <si>
    <t xml:space="preserve">Объем просроченной кредиторской задолженности по уплате налогов на конец отчетного года, % </t>
  </si>
  <si>
    <t>Подпрограмма №4 "Обеспечение деятельности муниципального казенного учреждения "Служба технического обеспечения"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</si>
  <si>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>Финасовое обеспечение деятельности МКУ "СТО"</t>
    </r>
  </si>
  <si>
    <t>Наличие жалоб  от потребителей услуг, ед</t>
  </si>
  <si>
    <t>15.</t>
  </si>
  <si>
    <t>15.1.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</si>
  <si>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Оказание государственной поддержки молодым семьям на приобретение (строительство) жилья</t>
    </r>
  </si>
  <si>
    <t>Количество молодых семей, улучшивших жилищные условия в рамках реализации подпрограммы</t>
  </si>
  <si>
    <t>Количество человек, улучшивших жилищные условия в рамках реализации подпрограммы</t>
  </si>
  <si>
    <t xml:space="preserve">"Защита населения и территории Лискинского муниципального района Воронежской области от чрезвычайных ситуаций и безопасности людей на водных объектах" </t>
  </si>
  <si>
    <t>Оказание информационно-консультационных услуг сельскохозяйственным предприятиям Лискинского муниципального района, тыс. руб.</t>
  </si>
  <si>
    <r>
      <t xml:space="preserve">Основное мероприятие 2:
</t>
    </r>
    <r>
      <rPr>
        <b/>
        <sz val="10"/>
        <color theme="1"/>
        <rFont val="Times New Roman"/>
        <family val="1"/>
        <charset val="204"/>
      </rPr>
      <t>Развитие подотрасли растениеводства, переработки и реализации продукции растениеводства</t>
    </r>
  </si>
  <si>
    <t>Производство зерновых и зернобобовых, тонн</t>
  </si>
  <si>
    <t>Производство сахарной свеклы, тонн</t>
  </si>
  <si>
    <t>Производствоподсолнечника,  тонн</t>
  </si>
  <si>
    <t>Производство картофеля, тонн</t>
  </si>
  <si>
    <t>Производство масла подсолнечного нерафинированного и его фракций, тонн</t>
  </si>
  <si>
    <t>Производство сахара  белого свекловичного в твердом состоянии тонн</t>
  </si>
  <si>
    <t>Производство плодоовощных консервов, тыс. усл. банок</t>
  </si>
  <si>
    <t>Субсидии, тыс. руб.</t>
  </si>
  <si>
    <r>
      <t xml:space="preserve">Основное мероприяти 3:
</t>
    </r>
    <r>
      <rPr>
        <b/>
        <sz val="10"/>
        <color theme="1"/>
        <rFont val="Times New Roman"/>
        <family val="1"/>
        <charset val="204"/>
      </rPr>
      <t>Развитие подотрасли животноводства, переработки и реализации продукции живодноводства</t>
    </r>
  </si>
  <si>
    <t>Производство скота и птицы на убой в хозяйствах всех категорий (в живом весе), тонн</t>
  </si>
  <si>
    <t>Производство молока в хозяйствах всех категорий, тонн</t>
  </si>
  <si>
    <t>Производство сыров и сырных продуктов, тонн</t>
  </si>
  <si>
    <t>Производство масла сливочного, тонн</t>
  </si>
  <si>
    <t>Маточное поголовье овец и коз в сельскохозяйственных организациях, крестьянских (фермерских) хозяйствах, включая индивидуальных предпринимателей, гол.</t>
  </si>
  <si>
    <t>ув. в 4 раза</t>
  </si>
  <si>
    <t>-</t>
  </si>
  <si>
    <t xml:space="preserve">
100
66</t>
  </si>
  <si>
    <t xml:space="preserve">
100
74</t>
  </si>
  <si>
    <t xml:space="preserve">
100
112,1</t>
  </si>
  <si>
    <t>5.1.1.</t>
  </si>
  <si>
    <t>ув. в 5,3 раза</t>
  </si>
  <si>
    <t>ув. в 376 раз</t>
  </si>
  <si>
    <t>7.2.</t>
  </si>
  <si>
    <t>ув.в. 10раз</t>
  </si>
  <si>
    <t>ув. в 8 раз</t>
  </si>
  <si>
    <t>Сокращение дорожно-транспортных происшествий, %</t>
  </si>
  <si>
    <t>ув. в9,8 раз</t>
  </si>
  <si>
    <t>Динамика примерных (индикативных ) значений соотношения средней заработной платы работников,повышение оплаты труда которых предусмотрено Указом президента РФ от 7 мая 2012 г.№597" О мероприятиях по реализации государственной социальной политики" , и средней заработной платы ,установленной в Воронежской области</t>
  </si>
  <si>
    <t>100
100</t>
  </si>
  <si>
    <t>0,047
14,5</t>
  </si>
  <si>
    <t>0,017
17,6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</si>
  <si>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Массовая физическая культура и спорт</t>
    </r>
  </si>
  <si>
    <t>Увеличение численности муниципальных служащих, прошедших аттестацию и сдавших квалификационный экзамен</t>
  </si>
  <si>
    <t>Увеличение количества муниципальных служащих, включенных в кадровый резерв</t>
  </si>
  <si>
    <t>Количнство молодых семей, получивших свидетельство о праве на получение социальной выплаты на приобретение (строительство) жилого помещения</t>
  </si>
  <si>
    <t>Доля молодых семей, получивших свидетельство о праве на получение социальной выплаты на приобретение (строительство) жилого помещения, в общем количестве молодых семей, нуждающихся в улучшении жилищных условий по состоянию на 1 января</t>
  </si>
  <si>
    <t>ув. в 6 раз</t>
  </si>
  <si>
    <t>Подпрограмма №3 "Развитие дополнительного образования"</t>
  </si>
  <si>
    <t>2.4.1.</t>
  </si>
  <si>
    <t>2.8.8.</t>
  </si>
  <si>
    <t>2.8.9.</t>
  </si>
  <si>
    <t>ув. в 382 раза</t>
  </si>
  <si>
    <r>
      <t xml:space="preserve">Мероприятие 1.1.
</t>
    </r>
    <r>
      <rPr>
        <sz val="10"/>
        <color theme="1"/>
        <rFont val="Times New Roman"/>
        <family val="1"/>
        <charset val="204"/>
      </rPr>
      <t>Развитие отдельных видов спорта в Лискинском муниципальном районе</t>
    </r>
  </si>
  <si>
    <r>
      <t xml:space="preserve">Мероприятие 1.2.
</t>
    </r>
    <r>
      <rPr>
        <sz val="10"/>
        <color theme="1"/>
        <rFont val="Times New Roman"/>
        <family val="1"/>
        <charset val="204"/>
      </rPr>
      <t>Проведение официальных физкультурных и спортивных мероприятий Лискинского муниципального района</t>
    </r>
  </si>
  <si>
    <r>
      <t xml:space="preserve">Мероприятие 1.3.
</t>
    </r>
    <r>
      <rPr>
        <sz val="10"/>
        <color theme="1"/>
        <rFont val="Times New Roman"/>
        <family val="1"/>
        <charset val="204"/>
      </rPr>
      <t>Приобретение инвентаря</t>
    </r>
  </si>
  <si>
    <r>
      <t xml:space="preserve">Мероприятие 1.4.
</t>
    </r>
    <r>
      <rPr>
        <sz val="10"/>
        <color theme="1"/>
        <rFont val="Times New Roman"/>
        <family val="1"/>
        <charset val="204"/>
      </rPr>
      <t>Расходы на обеспечение деятельности автономных учреждений Лискинского муниципального района</t>
    </r>
  </si>
  <si>
    <r>
      <t xml:space="preserve">Мероприятие 1.5.
</t>
    </r>
    <r>
      <rPr>
        <sz val="10"/>
        <color theme="1"/>
        <rFont val="Times New Roman"/>
        <family val="1"/>
        <charset val="204"/>
      </rPr>
      <t>Строительство спортивных объектов на территории  Лискинского муниципального района</t>
    </r>
  </si>
  <si>
    <r>
      <t xml:space="preserve">Исполнитель: старший экономист отдела по экономике
и инвестиционным программам                                                            ____________________   </t>
    </r>
    <r>
      <rPr>
        <u/>
        <sz val="11"/>
        <color indexed="8"/>
        <rFont val="Times New Roman"/>
        <family val="1"/>
        <charset val="204"/>
      </rPr>
      <t>Е.А. Герасименко</t>
    </r>
  </si>
  <si>
    <t>телефон исполнителя: 4-42-99</t>
  </si>
  <si>
    <t>Количество установленных систем видеонаблюдения на территории Лискинского муниципального района и г. Лиски</t>
  </si>
  <si>
    <t>Количество лиц, осужденных к мерам наказания, не связанным с лишением свободы, которым оказана социальная помощь</t>
  </si>
  <si>
    <t>Сохранение удельного веса детей школьного возраста, охваченных организованными формами отдыха и оздоровления</t>
  </si>
  <si>
    <t>2.4.2.</t>
  </si>
  <si>
    <t>Доля выполненных планов заданий, от общего количества предписаний, выданных надзорными органами по обеспечению санитарно-гегиенического и противоэпидемиологического режима в организациях отдыха и оздоровления детей и молодежи</t>
  </si>
  <si>
    <t>2.4.3.</t>
  </si>
  <si>
    <t>2.7.3.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</si>
  <si>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Гражданское образование и патриотическое воспитание молодежи, содействие формированию правовых, культурных, нравственных ценностей среди молодежи</t>
    </r>
  </si>
  <si>
    <t>Увеличение количества военно-патриотических объединений и военно-спортивных молодежных клубов</t>
  </si>
  <si>
    <t>2.7.4.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</si>
  <si>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Развитие системы информирования молодежи о потенциальных возможностях саморазвития и мониторинга молодежной политики</t>
    </r>
  </si>
  <si>
    <t xml:space="preserve">Повышение осведомленности молодых людей о потенциальных возможностях проявления социальной инициативы и в общественно-политической жизни </t>
  </si>
  <si>
    <t xml:space="preserve">
100
72</t>
  </si>
  <si>
    <t xml:space="preserve">
100
100</t>
  </si>
  <si>
    <t>5.1.2.</t>
  </si>
  <si>
    <t>5.1.3.</t>
  </si>
  <si>
    <t>ув. в 4,2 раза</t>
  </si>
  <si>
    <t>5.2.</t>
  </si>
  <si>
    <t>7.1.1.</t>
  </si>
  <si>
    <t>7.2.1.</t>
  </si>
  <si>
    <t>ув. в 11,9 раз</t>
  </si>
  <si>
    <t>7.2.2.</t>
  </si>
  <si>
    <r>
      <rPr>
        <u/>
        <sz val="10"/>
        <color theme="1"/>
        <rFont val="Times New Roman"/>
        <family val="1"/>
        <charset val="204"/>
      </rPr>
      <t>Основное мероприяти 2:</t>
    </r>
    <r>
      <rPr>
        <sz val="10"/>
        <color theme="1"/>
        <rFont val="Times New Roman"/>
        <family val="1"/>
        <charset val="204"/>
      </rPr>
      <t xml:space="preserve">
Ремонт автомобильных дорог общего пользования местного значения</t>
    </r>
  </si>
  <si>
    <t>7.2.3.</t>
  </si>
  <si>
    <t>Площадь отремонтированных автомобильных дорог общего пользования местного значения, тыс.кв.м.</t>
  </si>
  <si>
    <t>Протяженность построенных автомобильных дорог общего пользования местного значения (виадук), м</t>
  </si>
  <si>
    <t>8.3.</t>
  </si>
  <si>
    <t>8.3.1.</t>
  </si>
  <si>
    <t>8.4.</t>
  </si>
  <si>
    <t>8.4.1.</t>
  </si>
  <si>
    <t>8.5.</t>
  </si>
  <si>
    <t>8.5.1.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</si>
  <si>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>Строительство, реконструкция и капитальный ремонт культурно-досуговых учреждений в Лискинском муниципальном районе Воронежской области</t>
    </r>
  </si>
  <si>
    <t>Количество учреждений культуры, в которых проведена реконструкция</t>
  </si>
  <si>
    <t>10.2.</t>
  </si>
  <si>
    <t>10.3.</t>
  </si>
  <si>
    <t>10.4.</t>
  </si>
  <si>
    <t>10.5.</t>
  </si>
  <si>
    <t>10.6.</t>
  </si>
  <si>
    <t>11.1.1.</t>
  </si>
  <si>
    <t>12.1.2.</t>
  </si>
  <si>
    <t>12.2.2.</t>
  </si>
  <si>
    <t>12.2.3.</t>
  </si>
  <si>
    <t>13.4.</t>
  </si>
  <si>
    <t>13.4.1.</t>
  </si>
  <si>
    <r>
      <rPr>
        <u/>
        <sz val="10"/>
        <color theme="1"/>
        <rFont val="Times New Roman"/>
        <family val="1"/>
        <charset val="204"/>
      </rPr>
      <t>Основное мероприяти 3:</t>
    </r>
    <r>
      <rPr>
        <sz val="10"/>
        <color theme="1"/>
        <rFont val="Times New Roman"/>
        <family val="1"/>
        <charset val="204"/>
      </rPr>
      <t xml:space="preserve">
Строительство автомобильных дорог общего пользования местного значения</t>
    </r>
  </si>
  <si>
    <t xml:space="preserve">
100
76</t>
  </si>
  <si>
    <r>
      <rPr>
        <u/>
        <sz val="10"/>
        <color theme="1"/>
        <rFont val="Times New Roman"/>
        <family val="1"/>
        <charset val="204"/>
      </rPr>
      <t xml:space="preserve">Основное мероприяти 1:
</t>
    </r>
    <r>
      <rPr>
        <sz val="10"/>
        <color theme="1"/>
        <rFont val="Times New Roman"/>
        <family val="1"/>
        <charset val="204"/>
      </rPr>
      <t>Повышение безопасности дорожного движения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</si>
  <si>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>Финансовое обеспечение деятельности подведомственных учреждений культуры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</si>
  <si>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 xml:space="preserve">Финансовое обеспечение деятельности подведомственных учреждений культуры 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</si>
  <si>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 xml:space="preserve">Финансовое обеспечение сектора методической службы отдела культуры </t>
    </r>
  </si>
  <si>
    <t>8.6.</t>
  </si>
  <si>
    <t>Подпрограмма №6 "Развитие туризма"</t>
  </si>
  <si>
    <t>8.6.1.</t>
  </si>
  <si>
    <t>Продвижение туристического потенциала Лискинского района на областном, межрегиональном и международном уровне</t>
  </si>
  <si>
    <t>Объем въездного туристского потока, тыс. чел.</t>
  </si>
  <si>
    <t>Количество мероприятий, направленных на продвижение туристских ресурсов Лискинского района, ед.</t>
  </si>
  <si>
    <t>0,049
19,3</t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</si>
  <si>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Обслуживание систем видеонаблюдения на территории Лискинского муниципального района</t>
    </r>
  </si>
  <si>
    <t>2.2.4.</t>
  </si>
  <si>
    <t>2.3.4.</t>
  </si>
  <si>
    <r>
      <rPr>
        <u/>
        <sz val="10"/>
        <color theme="1"/>
        <rFont val="Times New Roman"/>
        <family val="1"/>
        <charset val="204"/>
      </rPr>
      <t>Основное мероприятие 1:</t>
    </r>
    <r>
      <rPr>
        <sz val="10"/>
        <color theme="1"/>
        <rFont val="Times New Roman"/>
        <family val="1"/>
        <charset val="204"/>
      </rPr>
      <t xml:space="preserve">
Нормативно-правовое обеспечение организации отдыха и оздоровления детей</t>
    </r>
  </si>
  <si>
    <r>
      <rPr>
        <u/>
        <sz val="10"/>
        <color theme="1"/>
        <rFont val="Times New Roman"/>
        <family val="1"/>
        <charset val="204"/>
      </rPr>
      <t>Основное мероприятие 2:</t>
    </r>
    <r>
      <rPr>
        <sz val="10"/>
        <color theme="1"/>
        <rFont val="Times New Roman"/>
        <family val="1"/>
        <charset val="204"/>
      </rPr>
      <t xml:space="preserve">
Мероприятия по развитию механизмов административной среды и межведомственного взаимодействия</t>
    </r>
  </si>
  <si>
    <t xml:space="preserve">
100
82</t>
  </si>
  <si>
    <t>Регулирование и совершенствование деятельности в сфере имущественных отношений</t>
  </si>
  <si>
    <t>4.1.</t>
  </si>
  <si>
    <r>
      <rPr>
        <u/>
        <sz val="10"/>
        <color theme="1"/>
        <rFont val="Times New Roman"/>
        <family val="1"/>
        <charset val="204"/>
      </rPr>
      <t>Основное мероприятие 1:</t>
    </r>
    <r>
      <rPr>
        <sz val="10"/>
        <color theme="1"/>
        <rFont val="Times New Roman"/>
        <family val="1"/>
        <charset val="204"/>
      </rPr>
      <t xml:space="preserve">
Мероприятия по управлению муниципальным имуществом</t>
    </r>
  </si>
  <si>
    <t>4.2.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</si>
  <si>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Содержание имущества казны</t>
    </r>
  </si>
  <si>
    <t>Производство подсолнечника,  тонн</t>
  </si>
  <si>
    <t>6.3.</t>
  </si>
  <si>
    <t>Обеспечение обязательного страхования жизни и здоровья пассажиров до садоогородов, %</t>
  </si>
  <si>
    <t>ув. в 7,8 раза</t>
  </si>
  <si>
    <r>
      <t xml:space="preserve">Мероприятие 1.6.
</t>
    </r>
    <r>
      <rPr>
        <sz val="10"/>
        <color theme="1"/>
        <rFont val="Times New Roman"/>
        <family val="1"/>
        <charset val="204"/>
      </rPr>
      <t>Приобретение автобуса</t>
    </r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</si>
  <si>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Организация работы с кадрами</t>
    </r>
  </si>
  <si>
    <r>
      <t xml:space="preserve">Основное мероприятие 2: 
</t>
    </r>
    <r>
      <rPr>
        <sz val="10"/>
        <color theme="1"/>
        <rFont val="Times New Roman"/>
        <family val="1"/>
        <charset val="204"/>
      </rPr>
      <t>Создание условий для внедрения информационно-коммуникационных технологий</t>
    </r>
  </si>
  <si>
    <t>Обеспечение эффективного функционирования зданий, помещений, прилегающих территорий,%</t>
  </si>
  <si>
    <t>Обеспечение органов местного самоуправления транспортными услугами,%</t>
  </si>
  <si>
    <r>
      <rPr>
        <u/>
        <sz val="10"/>
        <color theme="1"/>
        <rFont val="Times New Roman"/>
        <family val="1"/>
        <charset val="204"/>
      </rPr>
      <t>Основное мероприятие 1:</t>
    </r>
    <r>
      <rPr>
        <sz val="10"/>
        <color theme="1"/>
        <rFont val="Times New Roman"/>
        <family val="1"/>
        <charset val="204"/>
      </rPr>
      <t xml:space="preserve">
Межбюджетные трансферты на осуществление части полномочий из бюджета муниципального района, в соответствии с заключёнными соглашениями</t>
    </r>
  </si>
  <si>
    <t>2014-2019</t>
  </si>
  <si>
    <t>1.1.4.</t>
  </si>
  <si>
    <t xml:space="preserve">
100
90</t>
  </si>
  <si>
    <t>4.3.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</si>
  <si>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Внесение взносов в уставной капитал акционерных обществ с долей участия Лискинского муниципального района в уставном капитале</t>
    </r>
  </si>
  <si>
    <t>4.4.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</si>
  <si>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Осуществление земельного контроля</t>
    </r>
  </si>
  <si>
    <t>Прохождение муниципальными служащими аттестации и сдачи квалификационного экзамена</t>
  </si>
  <si>
    <t>Подпрограмма №2 "Обеспечение жильем работников бюджетной сферы"</t>
  </si>
  <si>
    <r>
      <rPr>
        <u/>
        <sz val="10"/>
        <color theme="1"/>
        <rFont val="Times New Roman"/>
        <family val="1"/>
        <charset val="204"/>
      </rPr>
      <t>Основное мероприятие 1:</t>
    </r>
    <r>
      <rPr>
        <sz val="10"/>
        <color theme="1"/>
        <rFont val="Times New Roman"/>
        <family val="1"/>
        <charset val="204"/>
      </rPr>
      <t xml:space="preserve">
Обеспечение жильем работников бюджетной сферы</t>
    </r>
  </si>
  <si>
    <t>Приобретение квартир для работников бюджетной сферы</t>
  </si>
  <si>
    <r>
      <t xml:space="preserve">Основное меропритияе 1: </t>
    </r>
    <r>
      <rPr>
        <b/>
        <sz val="10"/>
        <color theme="1"/>
        <rFont val="Times New Roman"/>
        <family val="1"/>
        <charset val="204"/>
      </rPr>
      <t xml:space="preserve">
Создание условий для обеспечения доступным и комфортным жильем сельского населения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</si>
  <si>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Предоставление социальных выплат на строительство (приобретение) жилья гражданам, проживающим на сельских территориях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</si>
  <si>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Предоставление субсидий на оказание финансовой поддержки при исполнении расходных обязательств по строительству жилья, предоставляемого гражданам по договорам найма жилого помещения</t>
    </r>
  </si>
  <si>
    <r>
      <t xml:space="preserve">Основное меропритияе 2: </t>
    </r>
    <r>
      <rPr>
        <b/>
        <sz val="10"/>
        <color theme="1"/>
        <rFont val="Times New Roman"/>
        <family val="1"/>
        <charset val="204"/>
      </rPr>
      <t xml:space="preserve">
Создание и развитие инфраструктуры на сельских территориях</t>
    </r>
  </si>
  <si>
    <t>Строительство многофункциональной спортивной площадки по адресу: Воронежская область, Лискинский район, с. Петропавловка, ул. Сергея Кубышкина, 2 (1344 кв.м.)</t>
  </si>
  <si>
    <t>Количество реализованных проектов по созданию современного облика сельских территорий</t>
  </si>
  <si>
    <t>Количество семей, получившие жилые помещения и улучшившие жилищные условия  в рамках подпрограммы</t>
  </si>
  <si>
    <t>Количество семей, получившие жилые помещения и улучшившие жилищные условия по договору найма жилого помещения (без привлечения собственных (заемных) средств граждан  в рамках подпрограммы</t>
  </si>
  <si>
    <t>7.1.2.</t>
  </si>
  <si>
    <r>
      <t xml:space="preserve">Основное мероприятие 2: </t>
    </r>
    <r>
      <rPr>
        <sz val="10"/>
        <color theme="1"/>
        <rFont val="Times New Roman"/>
        <family val="1"/>
        <charset val="204"/>
      </rPr>
      <t>Организация транспортного обслуживания населения</t>
    </r>
  </si>
  <si>
    <t>Количество перевезенных пассажиров (пассажиропоток)</t>
  </si>
  <si>
    <t>ув. в 4,5 раза</t>
  </si>
  <si>
    <t>13.3.3.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</si>
  <si>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3:
</t>
    </r>
    <r>
      <rPr>
        <sz val="10"/>
        <color theme="1"/>
        <rFont val="Times New Roman"/>
        <family val="1"/>
        <charset val="204"/>
      </rPr>
      <t xml:space="preserve">Содействие комиссиям в осуществлении информирования граждан при проведении выборов и референдумов </t>
    </r>
  </si>
  <si>
    <t>Доля финансовой обеспеченности органов местного самоуправления,%</t>
  </si>
  <si>
    <t>Отсутствие нарушений ведения бухгалтерского учета, установленных контролирующими органами</t>
  </si>
  <si>
    <t>Подпрограмма №1 "Обеспечение жильем молодых семей"</t>
  </si>
  <si>
    <t>15.2.</t>
  </si>
  <si>
    <t>16.</t>
  </si>
  <si>
    <t>"Защита прав потребителей в Лискинском муниципальном районе Воронежской области"</t>
  </si>
  <si>
    <r>
      <rPr>
        <u/>
        <sz val="10"/>
        <color theme="1"/>
        <rFont val="Times New Roman"/>
        <family val="1"/>
        <charset val="204"/>
      </rPr>
      <t>Основное мероприятие 1:</t>
    </r>
    <r>
      <rPr>
        <sz val="10"/>
        <color theme="1"/>
        <rFont val="Times New Roman"/>
        <family val="1"/>
        <charset val="204"/>
      </rPr>
      <t xml:space="preserve">
"Обеспечение защиты прав потребителей в Лискинском муниципальном районе"</t>
    </r>
  </si>
  <si>
    <t>16.1.</t>
  </si>
  <si>
    <t>Количество консультаций по защите прав потребителей</t>
  </si>
  <si>
    <t>Количество изданных методических рекомендаций, буклетов для населения по  защите прав потребителей.</t>
  </si>
  <si>
    <t>Количество изготовленных и размещенныхъ баннеров для населения в сфере защиты прав потребителей</t>
  </si>
  <si>
    <t>Количество размещенной информации  в СМИ, на сайте администрации Лискинского муниципальног района по вопросам защиты прав потребителей.</t>
  </si>
  <si>
    <t>170</t>
  </si>
  <si>
    <t>2000</t>
  </si>
  <si>
    <t>4</t>
  </si>
  <si>
    <t>28</t>
  </si>
  <si>
    <t>6.4.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</si>
  <si>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Поддержка организаций, образующих инфраструктуру поддержки субъектов малого и среднего предпринимательства, в части компенсации затрат, связанных с реализацией проектов развития</t>
    </r>
  </si>
  <si>
    <t xml:space="preserve">Оборот малых, средних и микропредприятий Лискинского муниципального района Воронежской области </t>
  </si>
  <si>
    <t>6.5.</t>
  </si>
  <si>
    <t>Доля сельского населения отдаленных и малонаселенных пунктов Лискинского района, обеспеченного услугами торговли в общей численности жителей, указанных населенных пунктов</t>
  </si>
  <si>
    <t>Количество жителей отдаленных и малонаселенных пунктов, обеспеченных регулярным торговым обслуживанием посредством выездной торговли (2 и более раза в неделю)</t>
  </si>
  <si>
    <r>
      <rPr>
        <u/>
        <sz val="10"/>
        <color theme="1"/>
        <rFont val="Times New Roman"/>
        <family val="1"/>
        <charset val="204"/>
      </rPr>
      <t>Основное мероприятие 5:</t>
    </r>
    <r>
      <rPr>
        <sz val="10"/>
        <color theme="1"/>
        <rFont val="Times New Roman"/>
        <family val="1"/>
        <charset val="204"/>
      </rPr>
      <t xml:space="preserve">
Приобретение специализированного автотранспорта для торгового обслуживания сельского населения, проживающего в отдаленных и малонаселенных пунктах</t>
    </r>
  </si>
  <si>
    <t>15.3.</t>
  </si>
  <si>
    <r>
      <rPr>
        <u/>
        <sz val="10"/>
        <color theme="1"/>
        <rFont val="Times New Roman"/>
        <family val="1"/>
        <charset val="204"/>
      </rPr>
      <t>Основное мероприятие 3:</t>
    </r>
    <r>
      <rPr>
        <sz val="10"/>
        <color theme="1"/>
        <rFont val="Times New Roman"/>
        <family val="1"/>
        <charset val="204"/>
      </rPr>
      <t xml:space="preserve">
Обеспечение ликвидации чрезвычайных ситуаций природного и техногенного характера на территории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</si>
  <si>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Основное мероприятие 2:</t>
    </r>
    <r>
      <rPr>
        <sz val="10"/>
        <color theme="1"/>
        <rFont val="Times New Roman"/>
        <family val="1"/>
        <charset val="204"/>
      </rPr>
      <t xml:space="preserve">
Мероприятия в сфере защиты населения от чрезвычайных ситуаций на территории Лискинского муниципального района</t>
    </r>
  </si>
  <si>
    <t>Время реагирования на чрезвычайные ситуации (мин)</t>
  </si>
  <si>
    <t>Количество оповещаемого населения, %</t>
  </si>
  <si>
    <t>Содержание объектов гражданской обороны, ед.</t>
  </si>
  <si>
    <t>Ликвидация чрезвычайных ситуаций, ед.</t>
  </si>
  <si>
    <t>"Развитие образования Лискинского муниципального района Воронежской области"</t>
  </si>
  <si>
    <t>"Социальная поддержка граждан Лискинского муниципального района Воронежской области"</t>
  </si>
  <si>
    <t>"Развитие сельского хозяйства, производства пищевых продуктов и инфраструктуры агропродовольственного рынка Лискинского муниципального района Воронежской области"</t>
  </si>
  <si>
    <t>Подпрограмма №1 "Развитие сельского хозяйства Лискинского муниципального района"</t>
  </si>
  <si>
    <t>"Развитие и поддержка малого и среднего предпринимательства в Лискинском муниципальном районе Воронежской области"</t>
  </si>
  <si>
    <t>"Развитие транспортной системы Лискинского муниципального района Воронежской области"</t>
  </si>
  <si>
    <t>Подпрограмма №1 "Развитие материально-технической базы организаций пассажирского автомобильного транспорта общего пользования, обновление транспортных средств Лискинского муниципального района"</t>
  </si>
  <si>
    <t>Подпрограмма №2 "Повышение безопасности дорожного движения и развитие дорожного хозяйства Лискинского муниципального района"</t>
  </si>
  <si>
    <t>"Энергоэффективность и развите энергетики  в Лискинском муниципальном районе Воронежской области"</t>
  </si>
  <si>
    <t>"Развитие физической культуры и спорта Лискинского муниципального района Воронежской области"</t>
  </si>
  <si>
    <t xml:space="preserve">"Содействие развитию муниципальных образований и местного самоуправления Лискинского муниципального района Воронежской области" </t>
  </si>
  <si>
    <t xml:space="preserve">"Обеспечение доступным и комфортным жильем и коммунальными услугами населения Лискинского муниципального района Воронежской области" </t>
  </si>
  <si>
    <t>"Обеспечение общественного порядка и противодействие преступности"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</si>
  <si>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мероприятие1: </t>
    </r>
    <r>
      <rPr>
        <b/>
        <sz val="10"/>
        <color theme="1"/>
        <rFont val="Times New Roman"/>
        <family val="1"/>
        <charset val="204"/>
      </rPr>
      <t xml:space="preserve">Мероприятия по профилактике правонарушений и охране общественного порядка 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</si>
  <si>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Совершенствование и установка систем видеонаблюдения на территории Лискинского муниципального района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</si>
  <si>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Привлечение сотрудников охранных предприятий для обеспечения общественного порядка на районных массовых мероприятиях, проводимых на территории района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</si>
  <si>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2: 
</t>
    </r>
    <r>
      <rPr>
        <b/>
        <sz val="10"/>
        <color theme="1"/>
        <rFont val="Times New Roman"/>
        <family val="1"/>
        <charset val="204"/>
      </rPr>
      <t>Мероприятия по стимулированию граждан,оказывающих ОМВД по Лискинскому району содействие в охране общественного порядка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</si>
  <si>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Материально-техническое оснащение деятельности граждан,оказывающих содействие в охране общественного порядка</t>
    </r>
  </si>
  <si>
    <r>
      <t xml:space="preserve">Мероприятие 2: </t>
    </r>
    <r>
      <rPr>
        <sz val="10"/>
        <color theme="1"/>
        <rFont val="Times New Roman"/>
        <family val="1"/>
        <charset val="204"/>
      </rPr>
      <t>Страховыание жизни и здоровья граждан,оказывающих содействие в охране общественного порядка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</si>
  <si>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3: 
</t>
    </r>
    <r>
      <rPr>
        <b/>
        <sz val="10"/>
        <color theme="1"/>
        <rFont val="Times New Roman"/>
        <family val="1"/>
        <charset val="204"/>
      </rPr>
      <t>Мероприятия по противодействию терроризма и экстремизма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</si>
  <si>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Информационно-пропагандистские меры по противодействию терроризма и экстремизма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</si>
  <si>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4: 
</t>
    </r>
    <r>
      <rPr>
        <b/>
        <sz val="10"/>
        <color theme="1"/>
        <rFont val="Times New Roman"/>
        <family val="1"/>
        <charset val="204"/>
      </rPr>
      <t>Мероприятие по профилактике рецедивной преступности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</si>
  <si>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Социальная помощь осужденным к мерам наказания ,не связанным с лишением свободы</t>
    </r>
  </si>
  <si>
    <t>1.1.5.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</si>
  <si>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5: 
</t>
    </r>
    <r>
      <rPr>
        <b/>
        <sz val="10"/>
        <color theme="1"/>
        <rFont val="Times New Roman"/>
        <family val="1"/>
        <charset val="204"/>
      </rPr>
      <t>Материально-техническое обеспечение мероприятий по охране правопорядка</t>
    </r>
  </si>
  <si>
    <r>
      <t xml:space="preserve">Мероприятие 1: </t>
    </r>
    <r>
      <rPr>
        <sz val="10"/>
        <color theme="1"/>
        <rFont val="Times New Roman"/>
        <family val="1"/>
        <charset val="204"/>
      </rPr>
      <t>Увеличение средств разграничения потоков и контроля граждан при проведении массовых мероприятий</t>
    </r>
  </si>
  <si>
    <r>
      <t xml:space="preserve">Мероприятие 2: </t>
    </r>
    <r>
      <rPr>
        <sz val="10"/>
        <color theme="1"/>
        <rFont val="Times New Roman"/>
        <family val="1"/>
        <charset val="204"/>
      </rPr>
      <t>Приобретение специальных средств контроля оперативной обстановки при проведении массовых мероприятий и иной оперативно-служебной деятельности ОМВД (квадрокоптер,фотоловушки)</t>
    </r>
  </si>
  <si>
    <t>Подпрограмма №2 "Комплексные меры противодействия злоупотреблению наркотиками и из незаконному обороту  в Лискинском муниципальном районе"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</si>
  <si>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1: </t>
    </r>
    <r>
      <rPr>
        <b/>
        <sz val="10"/>
        <color theme="1"/>
        <rFont val="Times New Roman"/>
        <family val="1"/>
        <charset val="204"/>
      </rPr>
      <t>Информационно-пропагандистские мероприятия по профилактике наркоманаии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</si>
  <si>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Изготовлление,размещение антинаркотической информации,направленной на профилактику наркомании и других асоциальных явлений, формирование здорового образа жизни</t>
    </r>
  </si>
  <si>
    <t xml:space="preserve">
100
86</t>
  </si>
  <si>
    <t>Строительство культурно-досувого цента в с. Щучье Лискинского района Воронежской области</t>
  </si>
  <si>
    <t>Благоустройство зоны отдыха в с. Переезжее   Лискинского  района, Воронежской области</t>
  </si>
  <si>
    <t>Обустройство сквера, в слободе Екатериновка, Лискинского района, Воронежской области</t>
  </si>
  <si>
    <t>Устройство тротуара по ул. Мира в селе Щучье Лискинского района Воронежской области</t>
  </si>
  <si>
    <t>Устройство тротуара по ул. Филипченко в р.п. Давыдовка Лискинского района Воронежской области</t>
  </si>
  <si>
    <r>
      <t xml:space="preserve">Мероприятие 2:
</t>
    </r>
    <r>
      <rPr>
        <i/>
        <sz val="10"/>
        <color theme="1"/>
        <rFont val="Times New Roman"/>
        <family val="1"/>
        <charset val="204"/>
      </rPr>
      <t>Создание современного облика сельских территорий:</t>
    </r>
  </si>
  <si>
    <r>
      <t xml:space="preserve">Меропритияе 3: 
</t>
    </r>
    <r>
      <rPr>
        <i/>
        <sz val="10"/>
        <color theme="1"/>
        <rFont val="Times New Roman"/>
        <family val="1"/>
        <charset val="204"/>
      </rPr>
      <t>Благоустройство сельских территорий:</t>
    </r>
  </si>
  <si>
    <t>Количество реализованных проектов по благоустройству сельских территорий</t>
  </si>
  <si>
    <t>8.5.2.</t>
  </si>
  <si>
    <r>
      <rPr>
        <u/>
        <sz val="10"/>
        <color theme="1"/>
        <rFont val="Times New Roman"/>
        <family val="1"/>
        <charset val="204"/>
      </rPr>
      <t>Основное мероприятие 2</t>
    </r>
    <r>
      <rPr>
        <sz val="10"/>
        <color theme="1"/>
        <rFont val="Times New Roman"/>
        <family val="1"/>
        <charset val="204"/>
      </rPr>
      <t xml:space="preserve">: Содействие сохранению и развитию муниципальных учреждений культуры </t>
    </r>
  </si>
  <si>
    <t>Средняя численность участников клубных формирований в расчете на 1 тыс.человек</t>
  </si>
  <si>
    <t>8.5.3.</t>
  </si>
  <si>
    <t>Количество посещений организаций культуры (профессиональных театров)</t>
  </si>
  <si>
    <t>0,049
19,2</t>
  </si>
  <si>
    <r>
      <t>Мероприятие 1:</t>
    </r>
    <r>
      <rPr>
        <sz val="10"/>
        <color theme="1"/>
        <rFont val="Times New Roman"/>
        <family val="1"/>
        <charset val="204"/>
      </rPr>
      <t xml:space="preserve">
Капитальный ремонт МУП "Центральный рынок"</t>
    </r>
  </si>
  <si>
    <t>Доля выполненных работ по капитальному и текущему ремонту объектов муниципальной и областной собственности к общей стоимости мероприятия</t>
  </si>
  <si>
    <t>12.1.3.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</si>
  <si>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8:
</t>
    </r>
    <r>
      <rPr>
        <sz val="10"/>
        <color theme="1"/>
        <rFont val="Times New Roman"/>
        <family val="1"/>
        <charset val="204"/>
      </rPr>
      <t>Софинансированре приоритетных социально-значимых расходов местных бюджетов</t>
    </r>
  </si>
  <si>
    <t>182</t>
  </si>
  <si>
    <t>1000</t>
  </si>
  <si>
    <t>2</t>
  </si>
  <si>
    <t>180</t>
  </si>
  <si>
    <t>Изготовление табличек для опорных пунктов участковых уполномоченных</t>
  </si>
  <si>
    <t>Изготовление баннера антитерростической направленности</t>
  </si>
  <si>
    <r>
      <t xml:space="preserve">Мероприятие 2: </t>
    </r>
    <r>
      <rPr>
        <sz val="10"/>
        <color theme="1"/>
        <rFont val="Times New Roman"/>
        <family val="1"/>
        <charset val="204"/>
      </rPr>
      <t>Приобретение рамок - металлодетекторов</t>
    </r>
  </si>
  <si>
    <t>Приобретение рамок-металлодетекторов для учреждений</t>
  </si>
  <si>
    <t>Количество действующих камер на территории Лискинского района</t>
  </si>
  <si>
    <r>
      <t>Мероприятие 3:</t>
    </r>
    <r>
      <rPr>
        <sz val="10"/>
        <color theme="1"/>
        <rFont val="Times New Roman"/>
        <family val="1"/>
        <charset val="204"/>
      </rPr>
      <t xml:space="preserve"> Обеспечение безопасности на стратегически важных объектах</t>
    </r>
  </si>
  <si>
    <t>Замена паспортов осужденным</t>
  </si>
  <si>
    <r>
      <t>Мероприятие 3:</t>
    </r>
    <r>
      <rPr>
        <sz val="10"/>
        <color theme="1"/>
        <rFont val="Times New Roman"/>
        <family val="1"/>
        <charset val="204"/>
      </rPr>
      <t xml:space="preserve"> Приобретение транспортных средств участковым, осуществляющим деятельность на отдаленных административных участках</t>
    </r>
  </si>
  <si>
    <r>
      <t xml:space="preserve">Мероприятие 2: </t>
    </r>
    <r>
      <rPr>
        <sz val="10"/>
        <color theme="1"/>
        <rFont val="Times New Roman"/>
        <family val="1"/>
        <charset val="204"/>
      </rPr>
      <t>Проведение мероприятий по профилактике наркомании, пропагандирующие здоровый образ жизни (спортивные состязания, культурно-массовые мероприятия, просмотр фильмов)</t>
    </r>
  </si>
  <si>
    <t>3.6.</t>
  </si>
  <si>
    <r>
      <t xml:space="preserve">Основное мероприятие 6: 
</t>
    </r>
    <r>
      <rPr>
        <sz val="10"/>
        <color theme="1"/>
        <rFont val="Times New Roman"/>
        <family val="1"/>
        <charset val="204"/>
      </rPr>
      <t>Социальная поддержка лиц, вынужденно покинувших территорию соседних государств</t>
    </r>
  </si>
  <si>
    <t xml:space="preserve">
100
83</t>
  </si>
  <si>
    <t xml:space="preserve">
100
103,6</t>
  </si>
  <si>
    <t>Подпрограмма №2 "Комплексное развитие сельских территорий Лискинского муниципального района Воронежской области"</t>
  </si>
  <si>
    <t>Обустройство парка, расположенного по адресу: Воронежская область, Лискинский муниципальный район, с. Бодеевка, ул. Молодежная, 1а</t>
  </si>
  <si>
    <t>Подпрограмма №1 "Библиотечное обслуживание"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</si>
  <si>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 xml:space="preserve">Оказание государственных услуг (выполнение работ) и обеспечение деятельности учреждения образования в сфере культуры </t>
    </r>
  </si>
  <si>
    <t>Финансовое обеспечение выполнения полномочий в сфере культуры</t>
  </si>
  <si>
    <t>Строительство и реконструкция муниципальных учреждений культуры, ед</t>
  </si>
  <si>
    <r>
      <rPr>
        <u/>
        <sz val="10"/>
        <color theme="1"/>
        <rFont val="Times New Roman"/>
        <family val="1"/>
        <charset val="204"/>
      </rPr>
      <t>Основное мероприятие 4</t>
    </r>
    <r>
      <rPr>
        <sz val="10"/>
        <color theme="1"/>
        <rFont val="Times New Roman"/>
        <family val="1"/>
        <charset val="204"/>
      </rPr>
      <t xml:space="preserve">: Поддержка творческих инициатив населения, а также выдающихся деятелей, организаций в сфере культуры, творческих союзов, в том числе социально- ориентированных  некоммерческих организаций </t>
    </r>
  </si>
  <si>
    <r>
      <t xml:space="preserve">Мероприятие 1.6.
</t>
    </r>
    <r>
      <rPr>
        <sz val="10"/>
        <color theme="1"/>
        <rFont val="Times New Roman"/>
        <family val="1"/>
        <charset val="204"/>
      </rPr>
      <t>Меры по реализации комплекса ГТО</t>
    </r>
  </si>
  <si>
    <r>
      <t xml:space="preserve">Мероприятие 1.7.
</t>
    </r>
    <r>
      <rPr>
        <sz val="10"/>
        <color theme="1"/>
        <rFont val="Times New Roman"/>
        <family val="1"/>
        <charset val="204"/>
      </rPr>
      <t>Оснащение объектов спортивной инфраструктуры спортивно-технологическим оборудованием для создания малых спортивных площадок в рамках регионального проекта "Спорт-норма жизни"</t>
    </r>
  </si>
  <si>
    <r>
      <t xml:space="preserve">Мероприятие 1.8.
</t>
    </r>
    <r>
      <rPr>
        <sz val="10"/>
        <color theme="1"/>
        <rFont val="Times New Roman"/>
        <family val="1"/>
        <charset val="204"/>
      </rPr>
      <t>Укрепление материально-технической базы учреждений физической культуры и спорта</t>
    </r>
  </si>
  <si>
    <t>13.4.2.</t>
  </si>
  <si>
    <r>
      <rPr>
        <u/>
        <sz val="10"/>
        <color theme="1"/>
        <rFont val="Times New Roman"/>
        <family val="1"/>
        <charset val="204"/>
      </rPr>
      <t>Основное мероприятие 2:</t>
    </r>
    <r>
      <rPr>
        <sz val="10"/>
        <color theme="1"/>
        <rFont val="Times New Roman"/>
        <family val="1"/>
        <charset val="204"/>
      </rPr>
      <t xml:space="preserve">
Финансовое обеспечение деятельности МКУ "ЦБ СП"</t>
    </r>
  </si>
  <si>
    <t>193</t>
  </si>
  <si>
    <t>4.5.</t>
  </si>
  <si>
    <r>
      <t xml:space="preserve">Основное мероприятие 5: </t>
    </r>
    <r>
      <rPr>
        <sz val="10"/>
        <color theme="1"/>
        <rFont val="Times New Roman"/>
        <family val="1"/>
        <charset val="204"/>
      </rPr>
      <t>Обеспечение выполнения распоряжений (решений) по приобретению нежилого здания в собственность Лискинского муниципального района для решения социально-значимых задач</t>
    </r>
  </si>
  <si>
    <t>0,05
19,3</t>
  </si>
  <si>
    <t>7.1.3.</t>
  </si>
  <si>
    <r>
      <t xml:space="preserve">Основное мероприятие 3: </t>
    </r>
    <r>
      <rPr>
        <sz val="10"/>
        <color theme="1"/>
        <rFont val="Times New Roman"/>
        <family val="1"/>
        <charset val="204"/>
      </rPr>
      <t>Частичная компенсация непокрытых убытков вследствие недополученных доходов по межтарифной разнице</t>
    </r>
  </si>
  <si>
    <t>Снижение убыточности транспортных предприятий по перевозкам автомобильным транспортом в пригородном сообщении</t>
  </si>
  <si>
    <t>Начальник отдела по экономике и инвестиционным программам
администрации Лискинского муниципального района                   ___________________     Ю.М. Баутина</t>
  </si>
  <si>
    <t>Подпрограмма №1 "Комплексные меры профилактики правонарушений в Лискинском муниципальном районе"</t>
  </si>
  <si>
    <t>Модернизация систем видеонаблюдения</t>
  </si>
  <si>
    <t>да</t>
  </si>
  <si>
    <t>1.1.6.</t>
  </si>
  <si>
    <r>
      <t xml:space="preserve">Основное мероприятие 6:
</t>
    </r>
    <r>
      <rPr>
        <b/>
        <sz val="10"/>
        <color theme="1"/>
        <rFont val="Times New Roman"/>
        <family val="1"/>
        <charset val="204"/>
      </rPr>
      <t>Поддержка объединений юных инспекторов дорожного движения</t>
    </r>
  </si>
  <si>
    <t>Обеспечение объединений юных инспекторов дорожного движения комплектами детской одежды, светоотражающими элементами, детскими жезлами, флагами, ручными знаками, %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</si>
  <si>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Субвенции на формирование системы для организации обучения детей с ОВЗ</t>
    </r>
  </si>
  <si>
    <t>2.2.5.</t>
  </si>
  <si>
    <r>
      <t xml:space="preserve">Основное мероприятие 5:
</t>
    </r>
    <r>
      <rPr>
        <sz val="10"/>
        <color theme="1"/>
        <rFont val="Times New Roman"/>
        <family val="1"/>
        <charset val="204"/>
      </rPr>
      <t>Участие в реализации регионального проекта "Успех каждого ребенка"</t>
    </r>
  </si>
  <si>
    <t>2.2.6.</t>
  </si>
  <si>
    <r>
      <t xml:space="preserve">Основное мероприятие 6:
</t>
    </r>
    <r>
      <rPr>
        <sz val="10"/>
        <color theme="1"/>
        <rFont val="Times New Roman"/>
        <family val="1"/>
        <charset val="204"/>
      </rPr>
      <t>Участие в реализации регионального проекта "Цифровая образовательная среда"</t>
    </r>
  </si>
  <si>
    <t>2.3.5.</t>
  </si>
  <si>
    <r>
      <t xml:space="preserve">Основное мероприятие 5:
</t>
    </r>
    <r>
      <rPr>
        <sz val="10"/>
        <color theme="1"/>
        <rFont val="Times New Roman"/>
        <family val="1"/>
        <charset val="204"/>
      </rPr>
      <t>Участие в региональном проекте "Развитие системы поддержки молодежи ("Молодежь России") (Лискинского района Воронежской области)"</t>
    </r>
  </si>
  <si>
    <t>2.3.6.</t>
  </si>
  <si>
    <r>
      <t xml:space="preserve">Основное мероприятие 6:
</t>
    </r>
    <r>
      <rPr>
        <sz val="10"/>
        <color theme="1"/>
        <rFont val="Times New Roman"/>
        <family val="1"/>
        <charset val="204"/>
      </rPr>
      <t>Участие в федеральном проекте "Успех каждого ребенка"</t>
    </r>
  </si>
  <si>
    <r>
      <rPr>
        <u/>
        <sz val="10"/>
        <color theme="1"/>
        <rFont val="Times New Roman"/>
        <family val="1"/>
        <charset val="204"/>
      </rPr>
      <t>Основное мероприятие 3:</t>
    </r>
    <r>
      <rPr>
        <sz val="10"/>
        <color theme="1"/>
        <rFont val="Times New Roman"/>
        <family val="1"/>
        <charset val="204"/>
      </rPr>
      <t xml:space="preserve">
Организация круглогодичного отдыха, оздоровления и занятости детей и молодежи</t>
    </r>
  </si>
  <si>
    <t>2.4.4.</t>
  </si>
  <si>
    <r>
      <rPr>
        <u/>
        <sz val="10"/>
        <color theme="1"/>
        <rFont val="Times New Roman"/>
        <family val="1"/>
        <charset val="204"/>
      </rPr>
      <t>Основное мероприятие 4:</t>
    </r>
    <r>
      <rPr>
        <sz val="10"/>
        <color theme="1"/>
        <rFont val="Times New Roman"/>
        <family val="1"/>
        <charset val="204"/>
      </rPr>
      <t xml:space="preserve">
Совершенствование кадрового и информационно-методического обеспечения организации и проведения детской оздоровительной компании</t>
    </r>
  </si>
  <si>
    <t>Подпрограмма №6 "Укрепление единства российской нации и гармонизация межнациональных отношений на территории Лискинского муниципального района"</t>
  </si>
  <si>
    <r>
      <t xml:space="preserve">Основное мероприяти 1:
</t>
    </r>
    <r>
      <rPr>
        <sz val="10"/>
        <color theme="1"/>
        <rFont val="Times New Roman"/>
        <family val="1"/>
        <charset val="204"/>
      </rPr>
      <t>Обеспечение межнационального (межэтнического) и межконфессионального согласия в молодежной среде, профилактика и предупреждение проявлений экстремизма и деятельности молодежных объединений</t>
    </r>
  </si>
  <si>
    <t>2.7.5.</t>
  </si>
  <si>
    <r>
      <t xml:space="preserve">Основное мероприятие 5:
</t>
    </r>
    <r>
      <rPr>
        <sz val="10"/>
        <color theme="1"/>
        <rFont val="Times New Roman"/>
        <family val="1"/>
        <charset val="204"/>
      </rPr>
      <t>Участие в федеральном проекте "Социальная активность"</t>
    </r>
  </si>
  <si>
    <t>2.7.6.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</si>
  <si>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Выплата единовременных пособий при всех формах устройства детей, лишенных родительского попечения, в семью</t>
    </r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</si>
  <si>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Выплата патронатной семье на содержание подопечных детей</t>
    </r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</si>
  <si>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Выплата вознаграждения патронатному воспитателю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</si>
  <si>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4:
</t>
    </r>
    <r>
      <rPr>
        <sz val="10"/>
        <color theme="1"/>
        <rFont val="Times New Roman"/>
        <family val="1"/>
        <charset val="204"/>
      </rPr>
      <t>Выплата приемной семье на содержание подопечных детей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</si>
  <si>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5:
</t>
    </r>
    <r>
      <rPr>
        <sz val="10"/>
        <color theme="1"/>
        <rFont val="Times New Roman"/>
        <family val="1"/>
        <charset val="204"/>
      </rPr>
      <t>Вознограждение, причитающееся приемному родителю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</si>
  <si>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6:
</t>
    </r>
    <r>
      <rPr>
        <sz val="10"/>
        <color theme="1"/>
        <rFont val="Times New Roman"/>
        <family val="1"/>
        <charset val="204"/>
      </rPr>
      <t>Выплата семьям опекунов на содержание подопечных детей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</si>
  <si>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7:
</t>
    </r>
    <r>
      <rPr>
        <sz val="10"/>
        <color theme="1"/>
        <rFont val="Times New Roman"/>
        <family val="1"/>
        <charset val="204"/>
      </rPr>
      <t>Единовременная выплата при передаче ребенка на воспитание в семью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</si>
  <si>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8:
</t>
    </r>
    <r>
      <rPr>
        <sz val="10"/>
        <color theme="1"/>
        <rFont val="Times New Roman"/>
        <family val="1"/>
        <charset val="204"/>
      </rPr>
      <t>Единовременная выплата пособия при устройстве в семью ребенка-инвалида или ребенка, достигшего возраста 10 лет, а также при одновременной передаче на воспитание в семью ребенка вместе с его братьями (сестрами)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</si>
  <si>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9:
</t>
    </r>
    <r>
      <rPr>
        <sz val="10"/>
        <color theme="1"/>
        <rFont val="Times New Roman"/>
        <family val="1"/>
        <charset val="204"/>
      </rPr>
      <t>Компенсация, выплачиваемая родителям (законным представителям) в целях материальной поддержки воспитания и обучения детей, посещающих общеобразовательные организации</t>
    </r>
  </si>
  <si>
    <t xml:space="preserve">
100
85</t>
  </si>
  <si>
    <t>Мероприятие 2: Обеспечение реализации программы</t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</si>
  <si>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Выполнение других расходных обязательств</t>
    </r>
  </si>
  <si>
    <t>Благоустройство территории с установкой детской игровой площадки, расположенной по адресу: Воронежская область, Лискинский район, с. Тресоруково, ул. Почтовая, д.4</t>
  </si>
  <si>
    <t xml:space="preserve">Обустройство территории, прилегающей к зданию администрации Почепского сельского поселения Лискинского района Воронежской области </t>
  </si>
  <si>
    <t>0,05
19,4</t>
  </si>
  <si>
    <t>Подпрограмма №5 "Развитие культуры поселений Лискинского муниципального района Воронежской области"</t>
  </si>
  <si>
    <t>Подпрограмма "Реконструкция, капитальный, текущий ремонт объектов муниципальной собственности и финансовая поддержка муниципальных предприятий"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</si>
  <si>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Реконструкция, капитальный, текущий ремонт объектов муниципальной собственности</t>
    </r>
    <r>
      <rPr>
        <u/>
        <sz val="10"/>
        <color theme="1"/>
        <rFont val="Times New Roman"/>
        <family val="1"/>
        <charset val="204"/>
      </rPr>
      <t xml:space="preserve">
</t>
    </r>
  </si>
  <si>
    <r>
      <t xml:space="preserve">Основное мероприятие 2: 
</t>
    </r>
    <r>
      <rPr>
        <sz val="10"/>
        <color theme="1"/>
        <rFont val="Times New Roman"/>
        <family val="1"/>
        <charset val="204"/>
      </rPr>
      <t xml:space="preserve">Предоставление субсидий муниципальным предприятиям  </t>
    </r>
  </si>
  <si>
    <t>11.1.2.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</si>
  <si>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Поддержка мер по обеспечению сбалансированности городских городских и сельских поселений Лискинского муниципального района</t>
    </r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</si>
  <si>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 xml:space="preserve"> Содействие повышению качества управления финансами городских и сельских поселений</t>
    </r>
  </si>
  <si>
    <t>12.2.4.</t>
  </si>
  <si>
    <r>
      <t xml:space="preserve">Основное мероприятие 5:
</t>
    </r>
    <r>
      <rPr>
        <sz val="10"/>
        <color theme="1"/>
        <rFont val="Times New Roman"/>
        <family val="1"/>
        <charset val="204"/>
      </rPr>
      <t>Иные межбюджетные транферты общего характера на решение вопросов местного значения бюджетам поселений</t>
    </r>
  </si>
  <si>
    <t>12.2.5.</t>
  </si>
  <si>
    <r>
      <t xml:space="preserve">Основное мероприятие 6:
</t>
    </r>
    <r>
      <rPr>
        <sz val="10"/>
        <color theme="1"/>
        <rFont val="Times New Roman"/>
        <family val="1"/>
        <charset val="204"/>
      </rPr>
      <t>Межбюджетные трансферты на реализацию природоохранных мероприятий на территории Лискинского муниципального района</t>
    </r>
  </si>
  <si>
    <t>194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</si>
  <si>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Предоставление субсидий субъектам малого и среднего предпринимательства на компенсацию части затрат по уплате лизинговых платежей и (или) первого взноса (аванса) по договору (договорам) лизинга, заключенному с российской лизинговой организацией в целях создания и (или) развития либо модернизации производства товаров (работ, услуг)</t>
    </r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</si>
  <si>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Предоставление субсидий субъектам малого и среднего предпринимательства на компенсацию части затрат по приобретению оборудования, автотранспортных средств, сельскохозяйственных машин в целях создания и (или) развития либо модернизации производства товаров (работ, услуг)</t>
    </r>
  </si>
  <si>
    <t>Отношение численности детей в возрасте от 3 до 7 лет, которым предоставлена возможность поучать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</t>
  </si>
  <si>
    <t>Удельный вес численности руководителей муниципальных организаций дошкольного образования, прошедших в течение трех последних лет повышение квалификации или профессиональную подготовку, в общей численности руководителей дошкольных организаций</t>
  </si>
  <si>
    <t>Отношение среднемесячной заработной платы педагогических работников муниципальных образовательных организаций дошкольного образования к средней заработной плате в общем образовании региона</t>
  </si>
  <si>
    <t>Создание комфортных и безопасных условий для проведения образовательного процесса</t>
  </si>
  <si>
    <t>Отношение среднемесячной заработной платы педагогических работников образовательных организаций общего образования Лискинского муниципального района к среднемесячной заработной плате в экономике Воронежской области</t>
  </si>
  <si>
    <t>Отношение среднего балла ЕГЭ (в расчете на 1 предмет) в 10 % школ с лучшими результатами ЕГЭ к среднему баллу ЕГЭ (в расчете на 1 предмет) в 10% школ с худшими результатами ЕГЭ, коэф.</t>
  </si>
  <si>
    <t>Доля обучающихся по федеральным государственным образовательным стандартам общего образования от общей численности обучающихся</t>
  </si>
  <si>
    <t>Доля обучающихся, получающих среднее (полное) общее образование по программам профильного обучения от общего числа обучающихся в 10-11 классах общеобразовательных организаций</t>
  </si>
  <si>
    <t>Доля обучающихся, участников Всероссийской олимпиады школьников от общего числа обучающихся общеобразовательных организаций</t>
  </si>
  <si>
    <t>Доля педагогических и руководящих работников образовательных организаций дополнительного образования детей, прошедших в течение трех последних лет курсы повышения квалификации от общей численности данной категории работников</t>
  </si>
  <si>
    <t>Поддержка одаренных детей на муниципальнои уровне</t>
  </si>
  <si>
    <t>Удельный вес детей, находящихся в трудной жизненной ситуации, охваченных организованными формами отдыха и оздоровления в лагерях дневного пребывания, загородных детских оздоровительных и профильных лагерях</t>
  </si>
  <si>
    <t>Количество мероприятий, проведенных в лагерях дневного пребывания, загородных детских оздоровительных профильных лагерях, направленных на создание безбарьерной среды для детей-инвалидов</t>
  </si>
  <si>
    <t>Увеличение численности персонала, занятого в организации отдыха и оздоровления детей и молодежи, охваченного повышением квалификации</t>
  </si>
  <si>
    <t>Доля педагогических работников, участвующих в деятельности профессиональных сетевых сообществ и саморегулируемых организаций и регулярно получающих в них профессиональную помощь и поддержку, в общей численности педагогических работников.</t>
  </si>
  <si>
    <t>Доля педагогических работников, принимающих участие в профессиональных и творческих конкурсах, в общей численности педагогических работников</t>
  </si>
  <si>
    <t>Количество мероприятий, проектов (программ), направленных на профилактику и предупреждение проявлений экстремизма в деятельности молодежных объединений</t>
  </si>
  <si>
    <t>Количество муниципальных мероприятий в сфере реализации молодежной политики</t>
  </si>
  <si>
    <t>Количество муниципальных мероприятий в сфере патриотического воспитания граждан РФ</t>
  </si>
  <si>
    <t>Выплата семьям опекунов на содержание подопечных детей, %</t>
  </si>
  <si>
    <t>Выплата единовременного пособия при устройстве в семью ребенка-инвалида или ребенка, достигшего возраста 10 лет, а также при одновременной передаче на воспитание в семью ребенка вместе с его братьями (сестрами)дошкольного образования</t>
  </si>
  <si>
    <t>5.2.1.</t>
  </si>
  <si>
    <t>5.2.2.</t>
  </si>
  <si>
    <t>за  2024 г.</t>
  </si>
  <si>
    <t>2014-2024</t>
  </si>
  <si>
    <t>2021-2024</t>
  </si>
  <si>
    <t>установлено 11 камер, заменено 2 оборудования</t>
  </si>
  <si>
    <t>Охрана городской ярмарки ЧОП</t>
  </si>
  <si>
    <t>Обеспечение общественного порядка на районных массовых мероприятиях и в ПВР беженцев на территории района</t>
  </si>
  <si>
    <r>
      <rPr>
        <u/>
        <sz val="10"/>
        <color theme="1"/>
        <rFont val="Times New Roman"/>
        <family val="1"/>
        <charset val="204"/>
      </rPr>
      <t>Мероприятие 4:</t>
    </r>
    <r>
      <rPr>
        <sz val="10"/>
        <color theme="1"/>
        <rFont val="Times New Roman"/>
        <family val="1"/>
        <charset val="204"/>
      </rPr>
      <t xml:space="preserve">
Повышение уровня защищенности помещений, предоставляемых для работы участковых уполномоченных полиции</t>
    </r>
  </si>
  <si>
    <t>Установлены тревожные кнопки и железные решетки на окна в 5-ти участковых пунктах полиции</t>
  </si>
  <si>
    <t>Материально-техническое оснащение деятельности полиции</t>
  </si>
  <si>
    <t>2023-2024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</si>
  <si>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Разитие инфраструктуры образовательных организаций дополнительного образования</t>
    </r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</si>
  <si>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Формирование механизма персонифицированного финансирования в системе дополнительного образования.</t>
    </r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</si>
  <si>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Выявление и поддержка лучших педагогических работников в сфере образования в ходе участия в работе профессиональных сообществ и участия в конкурсах профессионального мастерства</t>
    </r>
  </si>
  <si>
    <r>
      <t xml:space="preserve">Основное мероприятие 6:
</t>
    </r>
    <r>
      <rPr>
        <sz val="10"/>
        <color theme="1"/>
        <rFont val="Times New Roman"/>
        <family val="1"/>
        <charset val="204"/>
      </rPr>
      <t>Участие в региональном проекте "Патриотическое воспитание граждан Российской Федерации"</t>
    </r>
  </si>
  <si>
    <t xml:space="preserve">
100
88</t>
  </si>
  <si>
    <t>2020-2024</t>
  </si>
  <si>
    <t>Строительство культурно-досувого цента по ул. Ленина в р.п. Давыдовка Лискинского района Воронежской области</t>
  </si>
  <si>
    <t>Организация зон Wi-Fi в сквере по ул. Ленина в р.п. Давыдовка Лискинского района Воронежской области</t>
  </si>
  <si>
    <t>Строительство уличного освещения по ул. Ленина в р.п.Давыдовка Лискинского района Воронежской области</t>
  </si>
  <si>
    <t>Устройство тротуарной дорожки к Давыдовской участковой больнице в рабочем поселке Давыдовка Лискинского района Воронежской области</t>
  </si>
  <si>
    <t>Устройство тротуарной дорожки по ул.Пролетарская в рабочем поселке Давыдовка Лискинского района Воронежской области</t>
  </si>
  <si>
    <t>Выполнение работ по освещению тротуарной дорожки в рабочем поселке Давыдовка Лискинского района Воронежской области (за счет экономии)</t>
  </si>
  <si>
    <t>Количество физических лиц, не являющмхся индивидуальными предпринимателями и применяющих специальный налоговый режим "Налог на профессиональный доход"</t>
  </si>
  <si>
    <t>Увеличение количества мероприятия, проектов (программ), направленных на формирование правовых, культурных и нравственных ценностей среди молодежи</t>
  </si>
  <si>
    <t>Выплаты компенсации родителям в целях материальной поддержки воспитания и обучения детей, посещающих общеобразовательные организации реализующие общеобразовательную программу дошкольного образования</t>
  </si>
  <si>
    <t>11.1.3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</si>
  <si>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Укрепление материально-технической базы муниципальных предприятий</t>
    </r>
  </si>
  <si>
    <t>Доля обеспеченности материально-техническим оснащением муниципальных предприятий</t>
  </si>
  <si>
    <t>Количество муниципальных предприятий, получивших субсидии</t>
  </si>
  <si>
    <t>191</t>
  </si>
  <si>
    <t>17.</t>
  </si>
  <si>
    <t>"Охрана окружающей среды Лискинского муниципального района Воронежской области"</t>
  </si>
  <si>
    <t>17.1.</t>
  </si>
  <si>
    <t>ПОДПРОГРАММА 1 "Мероприятия по снижению негативного воздействия хозяйственной или иной деятельности на окружающую среду, сохранению и восстановлению природной среды, рациональному использованию и воспроизводству природных ресурсов, обеспечение экологической безопасности"</t>
  </si>
  <si>
    <t xml:space="preserve">Ликвидировано мест несанкционированного размещения отходов </t>
  </si>
  <si>
    <t>0</t>
  </si>
  <si>
    <t>17.2.</t>
  </si>
  <si>
    <t>ПОДПРОГРАММА 2 "Комплексные меры по организации деятельности по накоплению, сбору, транспортированию, обработке, утилизации, обезвреживанию, захоронению твердых коммунальных отходов"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</si>
  <si>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 </t>
    </r>
    <r>
      <rPr>
        <sz val="10"/>
        <color theme="1"/>
        <rFont val="Times New Roman"/>
        <family val="1"/>
        <charset val="204"/>
      </rPr>
      <t>Обустройство объекта обработки твердых коммунальных отходов</t>
    </r>
  </si>
  <si>
    <t>17.2.1.</t>
  </si>
  <si>
    <t>17.1.1.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</si>
  <si>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Ликвидация  мест несанкционированного размещения отходов</t>
    </r>
  </si>
  <si>
    <t>Приобретение техники</t>
  </si>
  <si>
    <t>Работы по демонтажу и монтажу МСК</t>
  </si>
  <si>
    <t>10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</si>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</sst>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65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9" fontId="9" fillId="0" borderId="10" xfId="0" applyNumberFormat="1" applyFont="1" applyFill="1" applyBorder="1" applyAlignment="1">
      <alignment horizontal="left" vertical="center" wrapText="1"/>
    </xf>
    <xf numFmtId="49" fontId="9" fillId="0" borderId="1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4" fontId="6" fillId="2" borderId="1" xfId="0" applyNumberFormat="1" applyFont="1" applyFill="1" applyBorder="1" applyAlignment="1">
      <alignment vertical="center" wrapText="1"/>
    </xf>
    <xf numFmtId="0" fontId="12" fillId="0" borderId="0" xfId="0" applyFont="1" applyBorder="1"/>
    <xf numFmtId="0" fontId="0" fillId="0" borderId="0" xfId="0" applyBorder="1"/>
    <xf numFmtId="0" fontId="13" fillId="0" borderId="0" xfId="0" applyFont="1" applyBorder="1"/>
    <xf numFmtId="0" fontId="15" fillId="0" borderId="0" xfId="0" applyFont="1" applyBorder="1"/>
    <xf numFmtId="0" fontId="13" fillId="0" borderId="0" xfId="0" applyFont="1"/>
    <xf numFmtId="0" fontId="15" fillId="0" borderId="0" xfId="0" applyFont="1"/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vertical="center" wrapText="1"/>
    </xf>
    <xf numFmtId="4" fontId="6" fillId="4" borderId="2" xfId="0" applyNumberFormat="1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left" vertical="center" wrapText="1"/>
    </xf>
    <xf numFmtId="4" fontId="5" fillId="5" borderId="2" xfId="0" applyNumberFormat="1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4" fontId="5" fillId="5" borderId="1" xfId="0" applyNumberFormat="1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vertical="top" wrapText="1"/>
    </xf>
    <xf numFmtId="4" fontId="6" fillId="0" borderId="2" xfId="0" applyNumberFormat="1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center" wrapText="1"/>
    </xf>
    <xf numFmtId="4" fontId="6" fillId="3" borderId="2" xfId="0" applyNumberFormat="1" applyFont="1" applyFill="1" applyBorder="1" applyAlignment="1">
      <alignment vertical="center" wrapText="1"/>
    </xf>
    <xf numFmtId="9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top" wrapText="1"/>
    </xf>
    <xf numFmtId="9" fontId="5" fillId="0" borderId="1" xfId="0" applyNumberFormat="1" applyFont="1" applyBorder="1" applyAlignment="1">
      <alignment horizontal="center" vertical="top" wrapText="1"/>
    </xf>
    <xf numFmtId="9" fontId="5" fillId="5" borderId="1" xfId="0" applyNumberFormat="1" applyFont="1" applyFill="1" applyBorder="1" applyAlignment="1">
      <alignment horizontal="center" vertical="top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left" vertical="top" wrapText="1"/>
    </xf>
    <xf numFmtId="4" fontId="5" fillId="5" borderId="1" xfId="0" applyNumberFormat="1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2" fontId="5" fillId="0" borderId="2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9" xfId="0" applyFont="1" applyFill="1" applyBorder="1" applyAlignment="1">
      <alignment vertical="top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4" fontId="5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4" fontId="6" fillId="4" borderId="3" xfId="0" applyNumberFormat="1" applyFont="1" applyFill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right" vertical="top" wrapText="1"/>
    </xf>
    <xf numFmtId="0" fontId="5" fillId="5" borderId="3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right" vertical="top" wrapText="1"/>
    </xf>
    <xf numFmtId="4" fontId="5" fillId="0" borderId="2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4" borderId="4" xfId="0" applyFont="1" applyFill="1" applyBorder="1" applyAlignment="1">
      <alignment horizontal="left" vertical="center" wrapText="1"/>
    </xf>
    <xf numFmtId="4" fontId="6" fillId="4" borderId="4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top" wrapText="1"/>
    </xf>
    <xf numFmtId="4" fontId="5" fillId="5" borderId="3" xfId="0" applyNumberFormat="1" applyFont="1" applyFill="1" applyBorder="1" applyAlignment="1">
      <alignment horizontal="right" vertical="top" wrapText="1"/>
    </xf>
    <xf numFmtId="0" fontId="9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right" vertical="top" wrapText="1"/>
    </xf>
    <xf numFmtId="0" fontId="5" fillId="5" borderId="3" xfId="0" applyFont="1" applyFill="1" applyBorder="1" applyAlignment="1">
      <alignment horizontal="center" vertical="top" wrapText="1"/>
    </xf>
    <xf numFmtId="4" fontId="5" fillId="5" borderId="3" xfId="0" applyNumberFormat="1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4" fontId="5" fillId="0" borderId="2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right" vertical="top" wrapText="1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center" vertical="top" wrapText="1"/>
    </xf>
    <xf numFmtId="10" fontId="6" fillId="4" borderId="2" xfId="1" applyNumberFormat="1" applyFont="1" applyFill="1" applyBorder="1" applyAlignment="1">
      <alignment vertical="center" wrapText="1"/>
    </xf>
    <xf numFmtId="10" fontId="6" fillId="4" borderId="1" xfId="1" applyNumberFormat="1" applyFont="1" applyFill="1" applyBorder="1" applyAlignment="1">
      <alignment vertical="center" wrapText="1"/>
    </xf>
    <xf numFmtId="10" fontId="5" fillId="0" borderId="1" xfId="1" applyNumberFormat="1" applyFont="1" applyBorder="1" applyAlignment="1">
      <alignment vertical="top" wrapText="1"/>
    </xf>
    <xf numFmtId="10" fontId="5" fillId="0" borderId="1" xfId="1" applyNumberFormat="1" applyFont="1" applyBorder="1" applyAlignment="1">
      <alignment horizontal="right" vertical="top" wrapText="1"/>
    </xf>
    <xf numFmtId="10" fontId="6" fillId="3" borderId="1" xfId="1" applyNumberFormat="1" applyFont="1" applyFill="1" applyBorder="1" applyAlignment="1">
      <alignment vertical="center" wrapText="1"/>
    </xf>
    <xf numFmtId="10" fontId="5" fillId="5" borderId="3" xfId="1" applyNumberFormat="1" applyFont="1" applyFill="1" applyBorder="1" applyAlignment="1">
      <alignment horizontal="right" vertical="top" wrapText="1"/>
    </xf>
    <xf numFmtId="10" fontId="6" fillId="3" borderId="2" xfId="1" applyNumberFormat="1" applyFont="1" applyFill="1" applyBorder="1" applyAlignment="1">
      <alignment horizontal="right" vertical="top" wrapText="1"/>
    </xf>
    <xf numFmtId="10" fontId="5" fillId="0" borderId="2" xfId="1" applyNumberFormat="1" applyFont="1" applyBorder="1" applyAlignment="1">
      <alignment vertical="top" wrapText="1"/>
    </xf>
    <xf numFmtId="4" fontId="5" fillId="0" borderId="2" xfId="0" applyNumberFormat="1" applyFont="1" applyBorder="1" applyAlignment="1">
      <alignment horizontal="center" vertical="center" wrapText="1"/>
    </xf>
    <xf numFmtId="10" fontId="6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10" fontId="5" fillId="0" borderId="1" xfId="1" applyNumberFormat="1" applyFont="1" applyBorder="1" applyAlignment="1">
      <alignment horizontal="center" vertical="center" wrapText="1"/>
    </xf>
    <xf numFmtId="10" fontId="6" fillId="0" borderId="2" xfId="1" applyNumberFormat="1" applyFont="1" applyBorder="1" applyAlignment="1">
      <alignment vertical="top" wrapText="1"/>
    </xf>
    <xf numFmtId="10" fontId="6" fillId="0" borderId="1" xfId="1" applyNumberFormat="1" applyFont="1" applyBorder="1" applyAlignment="1">
      <alignment horizontal="right" vertical="top" wrapText="1"/>
    </xf>
    <xf numFmtId="4" fontId="6" fillId="4" borderId="1" xfId="0" applyNumberFormat="1" applyFont="1" applyFill="1" applyBorder="1" applyAlignment="1">
      <alignment horizontal="right" vertical="top" wrapText="1"/>
    </xf>
    <xf numFmtId="10" fontId="5" fillId="0" borderId="3" xfId="1" applyNumberFormat="1" applyFont="1" applyBorder="1" applyAlignment="1">
      <alignment horizontal="right" vertical="top" wrapText="1"/>
    </xf>
    <xf numFmtId="10" fontId="6" fillId="4" borderId="1" xfId="1" applyNumberFormat="1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left" vertical="top" wrapText="1"/>
    </xf>
    <xf numFmtId="10" fontId="5" fillId="0" borderId="2" xfId="1" applyNumberFormat="1" applyFont="1" applyBorder="1" applyAlignment="1">
      <alignment horizontal="center" vertical="center" wrapText="1"/>
    </xf>
    <xf numFmtId="165" fontId="6" fillId="4" borderId="2" xfId="1" applyNumberFormat="1" applyFont="1" applyFill="1" applyBorder="1" applyAlignment="1">
      <alignment vertical="center" wrapText="1"/>
    </xf>
    <xf numFmtId="10" fontId="5" fillId="0" borderId="1" xfId="1" applyNumberFormat="1" applyFont="1" applyBorder="1" applyAlignment="1">
      <alignment vertical="center" wrapText="1"/>
    </xf>
    <xf numFmtId="4" fontId="6" fillId="3" borderId="1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10" fontId="6" fillId="2" borderId="1" xfId="1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165" fontId="5" fillId="0" borderId="1" xfId="1" applyNumberFormat="1" applyFont="1" applyBorder="1" applyAlignment="1">
      <alignment horizontal="center" vertical="center" wrapText="1"/>
    </xf>
    <xf numFmtId="10" fontId="6" fillId="3" borderId="2" xfId="1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4" fontId="9" fillId="0" borderId="1" xfId="0" applyNumberFormat="1" applyFont="1" applyBorder="1" applyAlignment="1">
      <alignment vertical="top"/>
    </xf>
    <xf numFmtId="3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4" fontId="9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 wrapText="1" shrinkToFit="1"/>
    </xf>
    <xf numFmtId="3" fontId="9" fillId="0" borderId="1" xfId="0" applyNumberFormat="1" applyFont="1" applyBorder="1" applyAlignment="1">
      <alignment horizontal="right" vertical="top"/>
    </xf>
    <xf numFmtId="0" fontId="8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center" vertical="top" wrapText="1"/>
    </xf>
    <xf numFmtId="4" fontId="5" fillId="5" borderId="3" xfId="0" applyNumberFormat="1" applyFont="1" applyFill="1" applyBorder="1" applyAlignment="1">
      <alignment horizontal="right" vertical="top" wrapText="1"/>
    </xf>
    <xf numFmtId="10" fontId="5" fillId="5" borderId="3" xfId="1" applyNumberFormat="1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vertical="top" wrapText="1"/>
    </xf>
    <xf numFmtId="10" fontId="5" fillId="0" borderId="3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0" fontId="5" fillId="0" borderId="3" xfId="1" applyNumberFormat="1" applyFont="1" applyBorder="1" applyAlignment="1">
      <alignment horizontal="right" vertical="top" wrapText="1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0" fontId="5" fillId="0" borderId="2" xfId="1" applyNumberFormat="1" applyFont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4" fontId="19" fillId="0" borderId="1" xfId="0" applyNumberFormat="1" applyFont="1" applyBorder="1" applyAlignment="1">
      <alignment horizontal="right" vertical="top" wrapText="1"/>
    </xf>
    <xf numFmtId="10" fontId="19" fillId="0" borderId="1" xfId="1" applyNumberFormat="1" applyFont="1" applyBorder="1" applyAlignment="1">
      <alignment horizontal="right" vertical="top" wrapText="1"/>
    </xf>
    <xf numFmtId="0" fontId="1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5" fillId="5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165" fontId="6" fillId="4" borderId="1" xfId="1" applyNumberFormat="1" applyFont="1" applyFill="1" applyBorder="1" applyAlignment="1">
      <alignment vertical="center" wrapText="1"/>
    </xf>
    <xf numFmtId="165" fontId="5" fillId="0" borderId="2" xfId="1" applyNumberFormat="1" applyFont="1" applyBorder="1" applyAlignment="1">
      <alignment horizontal="center" vertical="center" wrapText="1"/>
    </xf>
    <xf numFmtId="10" fontId="6" fillId="4" borderId="3" xfId="1" applyNumberFormat="1" applyFont="1" applyFill="1" applyBorder="1" applyAlignment="1">
      <alignment vertical="center" wrapText="1"/>
    </xf>
    <xf numFmtId="165" fontId="5" fillId="0" borderId="1" xfId="1" applyNumberFormat="1" applyFont="1" applyBorder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9" fontId="5" fillId="5" borderId="1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vertical="top" wrapText="1"/>
    </xf>
    <xf numFmtId="10" fontId="6" fillId="3" borderId="1" xfId="1" applyNumberFormat="1" applyFont="1" applyFill="1" applyBorder="1" applyAlignment="1">
      <alignment vertical="top" wrapText="1"/>
    </xf>
    <xf numFmtId="4" fontId="6" fillId="4" borderId="1" xfId="0" applyNumberFormat="1" applyFont="1" applyFill="1" applyBorder="1" applyAlignment="1">
      <alignment vertical="top" wrapText="1"/>
    </xf>
    <xf numFmtId="10" fontId="6" fillId="4" borderId="1" xfId="1" applyNumberFormat="1" applyFont="1" applyFill="1" applyBorder="1" applyAlignment="1">
      <alignment vertical="top" wrapText="1"/>
    </xf>
    <xf numFmtId="10" fontId="6" fillId="0" borderId="1" xfId="1" applyNumberFormat="1" applyFont="1" applyBorder="1" applyAlignment="1">
      <alignment vertical="top" wrapText="1"/>
    </xf>
    <xf numFmtId="1" fontId="5" fillId="0" borderId="1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 wrapText="1"/>
    </xf>
    <xf numFmtId="10" fontId="5" fillId="5" borderId="1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righ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10" fontId="5" fillId="0" borderId="3" xfId="1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3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10" fontId="5" fillId="0" borderId="3" xfId="1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/>
    </xf>
    <xf numFmtId="0" fontId="5" fillId="5" borderId="2" xfId="0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right" vertical="top" wrapText="1"/>
    </xf>
    <xf numFmtId="10" fontId="5" fillId="5" borderId="3" xfId="1" applyNumberFormat="1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0" fontId="5" fillId="0" borderId="3" xfId="1" applyNumberFormat="1" applyFont="1" applyBorder="1" applyAlignment="1">
      <alignment horizontal="right" vertical="top" wrapText="1"/>
    </xf>
    <xf numFmtId="10" fontId="6" fillId="0" borderId="1" xfId="0" applyNumberFormat="1" applyFont="1" applyBorder="1" applyAlignment="1">
      <alignment vertical="top" wrapText="1"/>
    </xf>
    <xf numFmtId="0" fontId="2" fillId="5" borderId="4" xfId="0" applyFont="1" applyFill="1" applyBorder="1" applyAlignment="1">
      <alignment horizontal="center" vertical="top" wrapText="1"/>
    </xf>
    <xf numFmtId="165" fontId="5" fillId="5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right" vertical="top" wrapText="1"/>
    </xf>
    <xf numFmtId="10" fontId="5" fillId="0" borderId="3" xfId="1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4" fontId="5" fillId="5" borderId="3" xfId="0" applyNumberFormat="1" applyFont="1" applyFill="1" applyBorder="1" applyAlignment="1">
      <alignment horizontal="right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10" fontId="5" fillId="5" borderId="3" xfId="1" applyNumberFormat="1" applyFont="1" applyFill="1" applyBorder="1" applyAlignment="1">
      <alignment horizontal="righ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5" fillId="0" borderId="2" xfId="0" applyNumberFormat="1" applyFont="1" applyBorder="1" applyAlignment="1">
      <alignment horizontal="right" vertical="top" wrapText="1"/>
    </xf>
    <xf numFmtId="4" fontId="5" fillId="0" borderId="3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10" fontId="5" fillId="0" borderId="3" xfId="1" applyNumberFormat="1" applyFont="1" applyBorder="1" applyAlignment="1">
      <alignment horizontal="right" vertical="top" wrapText="1"/>
    </xf>
    <xf numFmtId="10" fontId="6" fillId="4" borderId="1" xfId="0" applyNumberFormat="1" applyFont="1" applyFill="1" applyBorder="1" applyAlignment="1">
      <alignment vertical="top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right" vertical="top" wrapText="1"/>
    </xf>
    <xf numFmtId="10" fontId="5" fillId="0" borderId="3" xfId="1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vertical="top"/>
    </xf>
    <xf numFmtId="0" fontId="9" fillId="0" borderId="2" xfId="0" applyFont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3" fontId="5" fillId="0" borderId="1" xfId="1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top" wrapText="1"/>
    </xf>
    <xf numFmtId="165" fontId="5" fillId="0" borderId="1" xfId="0" applyNumberFormat="1" applyFont="1" applyBorder="1" applyAlignment="1">
      <alignment horizontal="center" vertical="top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vertical="top" wrapText="1"/>
    </xf>
    <xf numFmtId="3" fontId="5" fillId="5" borderId="1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4" fontId="5" fillId="0" borderId="2" xfId="0" applyNumberFormat="1" applyFont="1" applyBorder="1" applyAlignment="1">
      <alignment horizontal="right" vertical="top" wrapText="1"/>
    </xf>
    <xf numFmtId="4" fontId="5" fillId="0" borderId="3" xfId="0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4" fontId="5" fillId="5" borderId="3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top" wrapText="1"/>
    </xf>
    <xf numFmtId="10" fontId="5" fillId="0" borderId="2" xfId="1" applyNumberFormat="1" applyFont="1" applyBorder="1" applyAlignment="1">
      <alignment horizontal="right" vertical="top" wrapText="1"/>
    </xf>
    <xf numFmtId="10" fontId="5" fillId="0" borderId="3" xfId="1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3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top" wrapText="1"/>
    </xf>
    <xf numFmtId="1" fontId="5" fillId="0" borderId="2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10" fontId="5" fillId="5" borderId="3" xfId="1" applyNumberFormat="1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/>
    </xf>
    <xf numFmtId="4" fontId="5" fillId="0" borderId="2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horizontal="right" vertical="top" wrapText="1"/>
    </xf>
    <xf numFmtId="10" fontId="5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top" wrapText="1"/>
    </xf>
    <xf numFmtId="1" fontId="5" fillId="0" borderId="4" xfId="0" applyNumberFormat="1" applyFont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right" vertical="top" wrapText="1"/>
    </xf>
    <xf numFmtId="0" fontId="8" fillId="0" borderId="4" xfId="0" applyFont="1" applyBorder="1" applyAlignment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center" wrapText="1"/>
    </xf>
    <xf numFmtId="10" fontId="5" fillId="0" borderId="3" xfId="1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2" fontId="5" fillId="0" borderId="4" xfId="0" applyNumberFormat="1" applyFont="1" applyBorder="1" applyAlignment="1">
      <alignment horizontal="center" vertical="top" wrapText="1"/>
    </xf>
    <xf numFmtId="10" fontId="5" fillId="0" borderId="4" xfId="1" applyNumberFormat="1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4" fontId="6" fillId="0" borderId="1" xfId="0" applyNumberFormat="1" applyFont="1" applyBorder="1" applyAlignment="1">
      <alignment horizontal="right" vertical="top"/>
    </xf>
    <xf numFmtId="4" fontId="6" fillId="4" borderId="2" xfId="0" applyNumberFormat="1" applyFont="1" applyFill="1" applyBorder="1" applyAlignment="1">
      <alignment vertical="top" wrapText="1"/>
    </xf>
    <xf numFmtId="10" fontId="6" fillId="4" borderId="2" xfId="0" applyNumberFormat="1" applyFont="1" applyFill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10" fontId="6" fillId="4" borderId="2" xfId="1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10" fontId="5" fillId="0" borderId="2" xfId="1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horizontal="right" vertical="top" wrapText="1"/>
    </xf>
    <xf numFmtId="49" fontId="9" fillId="0" borderId="0" xfId="0" applyNumberFormat="1" applyFont="1" applyFill="1" applyBorder="1" applyAlignment="1">
      <alignment horizontal="left" vertical="top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4" fontId="6" fillId="3" borderId="1" xfId="0" applyNumberFormat="1" applyFont="1" applyFill="1" applyBorder="1" applyAlignment="1">
      <alignment horizontal="right" vertical="top" wrapText="1"/>
    </xf>
    <xf numFmtId="49" fontId="2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21" fillId="4" borderId="1" xfId="0" applyNumberFormat="1" applyFont="1" applyFill="1" applyBorder="1" applyAlignment="1">
      <alignment horizontal="center" vertical="top" wrapText="1"/>
    </xf>
    <xf numFmtId="4" fontId="5" fillId="5" borderId="1" xfId="0" applyNumberFormat="1" applyFont="1" applyFill="1" applyBorder="1" applyAlignment="1">
      <alignment horizontal="right" vertical="top" wrapText="1"/>
    </xf>
    <xf numFmtId="49" fontId="9" fillId="5" borderId="1" xfId="0" applyNumberFormat="1" applyFont="1" applyFill="1" applyBorder="1" applyAlignment="1">
      <alignment horizontal="left" vertical="top" wrapText="1"/>
    </xf>
    <xf numFmtId="49" fontId="9" fillId="5" borderId="1" xfId="0" applyNumberFormat="1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left" vertical="top" wrapText="1"/>
    </xf>
    <xf numFmtId="49" fontId="21" fillId="3" borderId="1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4" fontId="5" fillId="0" borderId="2" xfId="0" applyNumberFormat="1" applyFont="1" applyBorder="1" applyAlignment="1">
      <alignment horizontal="right" vertical="top" wrapText="1"/>
    </xf>
    <xf numFmtId="4" fontId="5" fillId="0" borderId="3" xfId="0" applyNumberFormat="1" applyFont="1" applyBorder="1" applyAlignment="1">
      <alignment horizontal="right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10" fontId="5" fillId="0" borderId="2" xfId="1" applyNumberFormat="1" applyFont="1" applyBorder="1" applyAlignment="1">
      <alignment horizontal="right" vertical="top" wrapText="1"/>
    </xf>
    <xf numFmtId="10" fontId="5" fillId="0" borderId="3" xfId="1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49" fontId="11" fillId="0" borderId="2" xfId="0" applyNumberFormat="1" applyFont="1" applyFill="1" applyBorder="1" applyAlignment="1">
      <alignment horizontal="left" vertical="top" wrapText="1"/>
    </xf>
    <xf numFmtId="49" fontId="11" fillId="0" borderId="4" xfId="0" applyNumberFormat="1" applyFont="1" applyFill="1" applyBorder="1" applyAlignment="1">
      <alignment horizontal="left" vertical="top" wrapText="1"/>
    </xf>
    <xf numFmtId="49" fontId="11" fillId="0" borderId="3" xfId="0" applyNumberFormat="1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 wrapText="1"/>
    </xf>
    <xf numFmtId="49" fontId="9" fillId="0" borderId="3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14" fontId="5" fillId="0" borderId="2" xfId="0" applyNumberFormat="1" applyFont="1" applyBorder="1" applyAlignment="1">
      <alignment horizontal="center" vertical="top" wrapText="1"/>
    </xf>
    <xf numFmtId="14" fontId="5" fillId="0" borderId="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top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top" wrapText="1"/>
    </xf>
    <xf numFmtId="0" fontId="8" fillId="5" borderId="4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6" fillId="0" borderId="4" xfId="0" applyNumberFormat="1" applyFont="1" applyBorder="1" applyAlignment="1">
      <alignment horizontal="right" vertical="top" wrapText="1"/>
    </xf>
    <xf numFmtId="4" fontId="5" fillId="5" borderId="2" xfId="0" applyNumberFormat="1" applyFont="1" applyFill="1" applyBorder="1" applyAlignment="1">
      <alignment horizontal="right" vertical="top" wrapText="1"/>
    </xf>
    <xf numFmtId="4" fontId="5" fillId="5" borderId="4" xfId="0" applyNumberFormat="1" applyFont="1" applyFill="1" applyBorder="1" applyAlignment="1">
      <alignment horizontal="right" vertical="top" wrapText="1"/>
    </xf>
    <xf numFmtId="4" fontId="5" fillId="5" borderId="3" xfId="0" applyNumberFormat="1" applyFont="1" applyFill="1" applyBorder="1" applyAlignment="1">
      <alignment horizontal="right" vertical="top" wrapText="1"/>
    </xf>
    <xf numFmtId="10" fontId="5" fillId="5" borderId="2" xfId="1" applyNumberFormat="1" applyFont="1" applyFill="1" applyBorder="1" applyAlignment="1">
      <alignment horizontal="right" vertical="top" wrapText="1"/>
    </xf>
    <xf numFmtId="10" fontId="5" fillId="5" borderId="4" xfId="1" applyNumberFormat="1" applyFont="1" applyFill="1" applyBorder="1" applyAlignment="1">
      <alignment horizontal="right" vertical="top" wrapText="1"/>
    </xf>
    <xf numFmtId="10" fontId="5" fillId="5" borderId="3" xfId="1" applyNumberFormat="1" applyFont="1" applyFill="1" applyBorder="1" applyAlignment="1">
      <alignment horizontal="right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right" vertical="top" wrapText="1"/>
    </xf>
    <xf numFmtId="49" fontId="9" fillId="0" borderId="2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left" vertical="top" wrapText="1"/>
    </xf>
    <xf numFmtId="1" fontId="5" fillId="0" borderId="4" xfId="0" applyNumberFormat="1" applyFont="1" applyBorder="1" applyAlignment="1">
      <alignment horizontal="left" vertical="top" wrapText="1"/>
    </xf>
    <xf numFmtId="1" fontId="5" fillId="0" borderId="3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10" fontId="5" fillId="0" borderId="1" xfId="1" applyNumberFormat="1" applyFont="1" applyBorder="1" applyAlignment="1">
      <alignment horizontal="right" vertical="top" wrapText="1"/>
    </xf>
    <xf numFmtId="4" fontId="5" fillId="0" borderId="2" xfId="0" applyNumberFormat="1" applyFont="1" applyBorder="1" applyAlignment="1">
      <alignment vertical="top" wrapText="1"/>
    </xf>
    <xf numFmtId="4" fontId="5" fillId="0" borderId="3" xfId="0" applyNumberFormat="1" applyFont="1" applyBorder="1" applyAlignment="1">
      <alignment vertical="top" wrapText="1"/>
    </xf>
    <xf numFmtId="0" fontId="13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top" wrapText="1"/>
    </xf>
    <xf numFmtId="1" fontId="5" fillId="0" borderId="4" xfId="0" applyNumberFormat="1" applyFont="1" applyBorder="1" applyAlignment="1">
      <alignment horizontal="center" vertical="top" wrapText="1"/>
    </xf>
    <xf numFmtId="1" fontId="5" fillId="0" borderId="3" xfId="0" applyNumberFormat="1" applyFont="1" applyBorder="1" applyAlignment="1">
      <alignment horizontal="center" vertical="top" wrapText="1"/>
    </xf>
    <xf numFmtId="10" fontId="5" fillId="0" borderId="4" xfId="1" applyNumberFormat="1" applyFont="1" applyBorder="1" applyAlignment="1">
      <alignment horizontal="righ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colors>
    <mruColors>
      <color rgb="FFE3E0C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95"/>
  <sheetViews>
    <sheetView tabSelected="1" topLeftCell="A1482" zoomScale="80" zoomScaleNormal="80" workbookViewId="0">
      <selection activeCell="D1460" sqref="D1460:D1463"/>
    </sheetView>
  </sheetViews>
  <sheetFormatPr defaultRowHeight="15" x14ac:dyDescent="0.25"/>
  <cols>
    <col min="1" max="1" width="6" customWidth="1"/>
    <col min="2" max="2" width="33" customWidth="1"/>
    <col min="3" max="3" width="10.85546875" customWidth="1"/>
    <col min="4" max="5" width="13.42578125" customWidth="1"/>
    <col min="6" max="6" width="12.85546875" customWidth="1"/>
    <col min="7" max="10" width="12.140625" customWidth="1"/>
    <col min="11" max="11" width="13.42578125" customWidth="1"/>
    <col min="12" max="12" width="11.5703125" customWidth="1"/>
    <col min="13" max="13" width="10.85546875" customWidth="1"/>
    <col min="15" max="15" width="10.5703125" bestFit="1" customWidth="1"/>
    <col min="16" max="16" width="27" customWidth="1"/>
    <col min="17" max="17" width="13.140625" customWidth="1"/>
    <col min="18" max="18" width="12.42578125" customWidth="1"/>
    <col min="19" max="19" width="10.140625" customWidth="1"/>
  </cols>
  <sheetData>
    <row r="1" spans="1:19" ht="14.25" customHeight="1" x14ac:dyDescent="0.25">
      <c r="A1" s="620" t="s">
        <v>0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  <c r="O1" s="620"/>
      <c r="P1" s="620"/>
      <c r="Q1" s="620"/>
      <c r="R1" s="620"/>
      <c r="S1" s="620"/>
    </row>
    <row r="2" spans="1:19" ht="18.75" x14ac:dyDescent="0.25">
      <c r="A2" s="620" t="s">
        <v>1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620"/>
      <c r="P2" s="620"/>
      <c r="Q2" s="620"/>
      <c r="R2" s="620"/>
      <c r="S2" s="620"/>
    </row>
    <row r="3" spans="1:19" ht="18.75" x14ac:dyDescent="0.25">
      <c r="A3" s="621" t="s">
        <v>19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</row>
    <row r="4" spans="1:19" ht="18.75" x14ac:dyDescent="0.25">
      <c r="A4" s="620" t="s">
        <v>568</v>
      </c>
      <c r="B4" s="620"/>
      <c r="C4" s="620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</row>
    <row r="5" spans="1:19" ht="9" customHeight="1" x14ac:dyDescent="0.25">
      <c r="A5" s="1"/>
    </row>
    <row r="6" spans="1:19" ht="16.5" customHeight="1" x14ac:dyDescent="0.25">
      <c r="A6" s="623" t="s">
        <v>2</v>
      </c>
      <c r="B6" s="574" t="s">
        <v>3</v>
      </c>
      <c r="C6" s="623" t="s">
        <v>4</v>
      </c>
      <c r="D6" s="623" t="s">
        <v>5</v>
      </c>
      <c r="E6" s="623"/>
      <c r="F6" s="623"/>
      <c r="G6" s="623"/>
      <c r="H6" s="623"/>
      <c r="I6" s="623"/>
      <c r="J6" s="623"/>
      <c r="K6" s="623"/>
      <c r="L6" s="623"/>
      <c r="M6" s="623"/>
      <c r="N6" s="622" t="s">
        <v>6</v>
      </c>
      <c r="O6" s="622"/>
      <c r="P6" s="622" t="s">
        <v>7</v>
      </c>
      <c r="Q6" s="622" t="s">
        <v>8</v>
      </c>
      <c r="R6" s="622" t="s">
        <v>9</v>
      </c>
      <c r="S6" s="622" t="s">
        <v>10</v>
      </c>
    </row>
    <row r="7" spans="1:19" x14ac:dyDescent="0.25">
      <c r="A7" s="623"/>
      <c r="B7" s="579"/>
      <c r="C7" s="623"/>
      <c r="D7" s="622" t="s">
        <v>11</v>
      </c>
      <c r="E7" s="622"/>
      <c r="F7" s="623" t="s">
        <v>171</v>
      </c>
      <c r="G7" s="623"/>
      <c r="H7" s="623"/>
      <c r="I7" s="623"/>
      <c r="J7" s="623"/>
      <c r="K7" s="623"/>
      <c r="L7" s="623"/>
      <c r="M7" s="623"/>
      <c r="N7" s="622"/>
      <c r="O7" s="622"/>
      <c r="P7" s="622"/>
      <c r="Q7" s="622"/>
      <c r="R7" s="622"/>
      <c r="S7" s="622"/>
    </row>
    <row r="8" spans="1:19" ht="15.75" customHeight="1" x14ac:dyDescent="0.25">
      <c r="A8" s="623"/>
      <c r="B8" s="579"/>
      <c r="C8" s="623"/>
      <c r="D8" s="622"/>
      <c r="E8" s="622"/>
      <c r="F8" s="622" t="s">
        <v>12</v>
      </c>
      <c r="G8" s="622"/>
      <c r="H8" s="622" t="s">
        <v>13</v>
      </c>
      <c r="I8" s="622"/>
      <c r="J8" s="622" t="s">
        <v>14</v>
      </c>
      <c r="K8" s="622"/>
      <c r="L8" s="624" t="s">
        <v>15</v>
      </c>
      <c r="M8" s="625"/>
      <c r="N8" s="622"/>
      <c r="O8" s="622"/>
      <c r="P8" s="622"/>
      <c r="Q8" s="622"/>
      <c r="R8" s="622"/>
      <c r="S8" s="622"/>
    </row>
    <row r="9" spans="1:19" ht="59.25" customHeight="1" x14ac:dyDescent="0.25">
      <c r="A9" s="623"/>
      <c r="B9" s="579"/>
      <c r="C9" s="623"/>
      <c r="D9" s="622"/>
      <c r="E9" s="622"/>
      <c r="F9" s="622"/>
      <c r="G9" s="622"/>
      <c r="H9" s="622"/>
      <c r="I9" s="622"/>
      <c r="J9" s="622"/>
      <c r="K9" s="622"/>
      <c r="L9" s="626"/>
      <c r="M9" s="627"/>
      <c r="N9" s="622"/>
      <c r="O9" s="622"/>
      <c r="P9" s="622"/>
      <c r="Q9" s="622"/>
      <c r="R9" s="622"/>
      <c r="S9" s="622"/>
    </row>
    <row r="10" spans="1:19" ht="33.75" customHeight="1" x14ac:dyDescent="0.25">
      <c r="A10" s="623"/>
      <c r="B10" s="575"/>
      <c r="C10" s="623"/>
      <c r="D10" s="8" t="s">
        <v>16</v>
      </c>
      <c r="E10" s="8" t="s">
        <v>17</v>
      </c>
      <c r="F10" s="8" t="s">
        <v>16</v>
      </c>
      <c r="G10" s="8" t="s">
        <v>17</v>
      </c>
      <c r="H10" s="8" t="s">
        <v>16</v>
      </c>
      <c r="I10" s="8" t="s">
        <v>17</v>
      </c>
      <c r="J10" s="8" t="s">
        <v>16</v>
      </c>
      <c r="K10" s="8" t="s">
        <v>17</v>
      </c>
      <c r="L10" s="8" t="s">
        <v>16</v>
      </c>
      <c r="M10" s="8" t="s">
        <v>17</v>
      </c>
      <c r="N10" s="8" t="s">
        <v>16</v>
      </c>
      <c r="O10" s="8" t="s">
        <v>17</v>
      </c>
      <c r="P10" s="622"/>
      <c r="Q10" s="622"/>
      <c r="R10" s="622"/>
      <c r="S10" s="622"/>
    </row>
    <row r="11" spans="1:19" x14ac:dyDescent="0.25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5">
        <v>17</v>
      </c>
      <c r="R11" s="5">
        <v>18</v>
      </c>
      <c r="S11" s="5">
        <v>19</v>
      </c>
    </row>
    <row r="12" spans="1:19" x14ac:dyDescent="0.25">
      <c r="A12" s="633"/>
      <c r="B12" s="633" t="s">
        <v>18</v>
      </c>
      <c r="C12" s="54" t="s">
        <v>569</v>
      </c>
      <c r="D12" s="38">
        <f>SUM(D13:D23)</f>
        <v>18022153.767999999</v>
      </c>
      <c r="E12" s="38">
        <f t="shared" ref="E12:M12" si="0">SUM(E13:E23)</f>
        <v>19097349.908</v>
      </c>
      <c r="F12" s="38">
        <f t="shared" si="0"/>
        <v>4410946.0200000005</v>
      </c>
      <c r="G12" s="38">
        <f t="shared" si="0"/>
        <v>5335633.5299999993</v>
      </c>
      <c r="H12" s="38">
        <f t="shared" si="0"/>
        <v>6858181.1999999993</v>
      </c>
      <c r="I12" s="38">
        <f t="shared" si="0"/>
        <v>7000002.6300000008</v>
      </c>
      <c r="J12" s="38">
        <f t="shared" si="0"/>
        <v>6432521.7880000006</v>
      </c>
      <c r="K12" s="38">
        <f t="shared" si="0"/>
        <v>6437404.0980000002</v>
      </c>
      <c r="L12" s="38">
        <f t="shared" si="0"/>
        <v>320504.75999999995</v>
      </c>
      <c r="M12" s="38">
        <f t="shared" si="0"/>
        <v>324309.65000000002</v>
      </c>
      <c r="N12" s="87">
        <v>100</v>
      </c>
      <c r="O12" s="215">
        <f>E12/D12</f>
        <v>1.0596596918348966</v>
      </c>
      <c r="P12" s="633" t="s">
        <v>21</v>
      </c>
      <c r="Q12" s="633" t="s">
        <v>21</v>
      </c>
      <c r="R12" s="633" t="s">
        <v>21</v>
      </c>
      <c r="S12" s="633" t="s">
        <v>21</v>
      </c>
    </row>
    <row r="13" spans="1:19" x14ac:dyDescent="0.25">
      <c r="A13" s="634"/>
      <c r="B13" s="634"/>
      <c r="C13" s="54">
        <v>2014</v>
      </c>
      <c r="D13" s="38">
        <f t="shared" ref="D13:M13" si="1">SUM(D235+D305+D389+D636+D709+D823+D1005+D1053+D1227+D1366)</f>
        <v>1534036.2</v>
      </c>
      <c r="E13" s="38">
        <f t="shared" si="1"/>
        <v>1533925.8399999999</v>
      </c>
      <c r="F13" s="38">
        <f t="shared" si="1"/>
        <v>962225.05</v>
      </c>
      <c r="G13" s="38">
        <f t="shared" si="1"/>
        <v>962225.05</v>
      </c>
      <c r="H13" s="38">
        <f t="shared" si="1"/>
        <v>413691.75</v>
      </c>
      <c r="I13" s="38">
        <f t="shared" si="1"/>
        <v>413691.75</v>
      </c>
      <c r="J13" s="38">
        <f t="shared" si="1"/>
        <v>153977.20000000001</v>
      </c>
      <c r="K13" s="38">
        <f t="shared" si="1"/>
        <v>153866.84</v>
      </c>
      <c r="L13" s="38">
        <f t="shared" si="1"/>
        <v>4142.2</v>
      </c>
      <c r="M13" s="38">
        <f t="shared" si="1"/>
        <v>4142.2</v>
      </c>
      <c r="N13" s="87">
        <v>100</v>
      </c>
      <c r="O13" s="87">
        <v>99.56</v>
      </c>
      <c r="P13" s="634"/>
      <c r="Q13" s="634"/>
      <c r="R13" s="634"/>
      <c r="S13" s="634"/>
    </row>
    <row r="14" spans="1:19" x14ac:dyDescent="0.25">
      <c r="A14" s="634"/>
      <c r="B14" s="634"/>
      <c r="C14" s="54">
        <v>2015</v>
      </c>
      <c r="D14" s="38">
        <f t="shared" ref="D14:M14" si="2">SUM(D236+D306+D390+D637+D710+D824+D1006+D1054+D1228+D1367)</f>
        <v>195144.71000000002</v>
      </c>
      <c r="E14" s="38">
        <f t="shared" si="2"/>
        <v>1471492.7400000002</v>
      </c>
      <c r="F14" s="38">
        <f t="shared" si="2"/>
        <v>1031</v>
      </c>
      <c r="G14" s="38">
        <f t="shared" si="2"/>
        <v>947161.44</v>
      </c>
      <c r="H14" s="38">
        <f t="shared" si="2"/>
        <v>19852.8</v>
      </c>
      <c r="I14" s="38">
        <f t="shared" si="2"/>
        <v>335191.54000000004</v>
      </c>
      <c r="J14" s="38">
        <f t="shared" si="2"/>
        <v>168083.91000000003</v>
      </c>
      <c r="K14" s="38">
        <f t="shared" si="2"/>
        <v>179157.76000000001</v>
      </c>
      <c r="L14" s="38">
        <f t="shared" si="2"/>
        <v>6177</v>
      </c>
      <c r="M14" s="38">
        <f t="shared" si="2"/>
        <v>9982</v>
      </c>
      <c r="N14" s="87">
        <v>100</v>
      </c>
      <c r="O14" s="87">
        <v>171.96</v>
      </c>
      <c r="P14" s="634"/>
      <c r="Q14" s="634"/>
      <c r="R14" s="634"/>
      <c r="S14" s="634"/>
    </row>
    <row r="15" spans="1:19" x14ac:dyDescent="0.25">
      <c r="A15" s="634"/>
      <c r="B15" s="634"/>
      <c r="C15" s="54">
        <v>2016</v>
      </c>
      <c r="D15" s="38">
        <f t="shared" ref="D15:M15" si="3">SUM(D237+D307+D391+D638+D711+D825+D1007+D1055+D1229+D1368)</f>
        <v>1083254.8999999999</v>
      </c>
      <c r="E15" s="38">
        <f t="shared" si="3"/>
        <v>1083208.5</v>
      </c>
      <c r="F15" s="38">
        <f t="shared" si="3"/>
        <v>607170.10000000009</v>
      </c>
      <c r="G15" s="38">
        <f t="shared" si="3"/>
        <v>607170.10000000009</v>
      </c>
      <c r="H15" s="38">
        <f t="shared" si="3"/>
        <v>240945.69999999998</v>
      </c>
      <c r="I15" s="38">
        <f t="shared" si="3"/>
        <v>240904.39999999997</v>
      </c>
      <c r="J15" s="38">
        <f t="shared" si="3"/>
        <v>228103.56</v>
      </c>
      <c r="K15" s="38">
        <f t="shared" si="3"/>
        <v>228098.46000000002</v>
      </c>
      <c r="L15" s="38">
        <f t="shared" si="3"/>
        <v>7035.54</v>
      </c>
      <c r="M15" s="38">
        <f t="shared" si="3"/>
        <v>7035.54</v>
      </c>
      <c r="N15" s="87">
        <v>100</v>
      </c>
      <c r="O15" s="87">
        <v>99.99</v>
      </c>
      <c r="P15" s="634"/>
      <c r="Q15" s="634"/>
      <c r="R15" s="634"/>
      <c r="S15" s="634"/>
    </row>
    <row r="16" spans="1:19" x14ac:dyDescent="0.25">
      <c r="A16" s="634"/>
      <c r="B16" s="634"/>
      <c r="C16" s="54">
        <v>2017</v>
      </c>
      <c r="D16" s="38">
        <f t="shared" ref="D16:M16" si="4">SUM(D238+D308+D392+D639+D712+D826+D1008+D1056+D1230+D1369)</f>
        <v>1952228.7000000002</v>
      </c>
      <c r="E16" s="38">
        <f t="shared" si="4"/>
        <v>1952225.0000000002</v>
      </c>
      <c r="F16" s="38">
        <f t="shared" si="4"/>
        <v>1321226.67</v>
      </c>
      <c r="G16" s="38">
        <f t="shared" si="4"/>
        <v>1321226.67</v>
      </c>
      <c r="H16" s="38">
        <f t="shared" si="4"/>
        <v>245151.81000000003</v>
      </c>
      <c r="I16" s="38">
        <f t="shared" si="4"/>
        <v>245151.81000000003</v>
      </c>
      <c r="J16" s="38">
        <f t="shared" si="4"/>
        <v>379089.52</v>
      </c>
      <c r="K16" s="38">
        <f t="shared" si="4"/>
        <v>379085.82</v>
      </c>
      <c r="L16" s="38">
        <f t="shared" si="4"/>
        <v>6760.7</v>
      </c>
      <c r="M16" s="38">
        <f t="shared" si="4"/>
        <v>6760.7</v>
      </c>
      <c r="N16" s="87">
        <v>100</v>
      </c>
      <c r="O16" s="87">
        <v>99.98</v>
      </c>
      <c r="P16" s="634"/>
      <c r="Q16" s="634"/>
      <c r="R16" s="634"/>
      <c r="S16" s="634"/>
    </row>
    <row r="17" spans="1:19" x14ac:dyDescent="0.25">
      <c r="A17" s="634"/>
      <c r="B17" s="634"/>
      <c r="C17" s="54">
        <v>2018</v>
      </c>
      <c r="D17" s="38">
        <f t="shared" ref="D17:M17" si="5">SUM(D239+D309+D393+D640+D713+D827+D1009+D1057+D1231+D1370)</f>
        <v>1464429.1400000001</v>
      </c>
      <c r="E17" s="38">
        <f t="shared" si="5"/>
        <v>1462863.0399999998</v>
      </c>
      <c r="F17" s="38">
        <f t="shared" si="5"/>
        <v>948524.89</v>
      </c>
      <c r="G17" s="38">
        <f t="shared" si="5"/>
        <v>948524.89</v>
      </c>
      <c r="H17" s="38">
        <f t="shared" si="5"/>
        <v>146330.16</v>
      </c>
      <c r="I17" s="38">
        <f t="shared" si="5"/>
        <v>144769.85999999999</v>
      </c>
      <c r="J17" s="38">
        <f t="shared" si="5"/>
        <v>345296.78</v>
      </c>
      <c r="K17" s="38">
        <f t="shared" si="5"/>
        <v>345290.98000000004</v>
      </c>
      <c r="L17" s="38">
        <f t="shared" si="5"/>
        <v>24277.31</v>
      </c>
      <c r="M17" s="38">
        <f t="shared" si="5"/>
        <v>24277.31</v>
      </c>
      <c r="N17" s="87">
        <v>100</v>
      </c>
      <c r="O17" s="87">
        <v>99.61</v>
      </c>
      <c r="P17" s="634"/>
      <c r="Q17" s="634"/>
      <c r="R17" s="634"/>
      <c r="S17" s="634"/>
    </row>
    <row r="18" spans="1:19" x14ac:dyDescent="0.25">
      <c r="A18" s="634"/>
      <c r="B18" s="634"/>
      <c r="C18" s="54">
        <v>2019</v>
      </c>
      <c r="D18" s="38">
        <f t="shared" ref="D18:M18" si="6">SUM(D240+D310+D394+D641+D714+D828+D1010+D1058+D1232+D1371)</f>
        <v>2255704.0700000003</v>
      </c>
      <c r="E18" s="38">
        <f t="shared" si="6"/>
        <v>2254975.4699999997</v>
      </c>
      <c r="F18" s="38">
        <f t="shared" si="6"/>
        <v>5669.2</v>
      </c>
      <c r="G18" s="38">
        <f t="shared" si="6"/>
        <v>5669.2</v>
      </c>
      <c r="H18" s="38">
        <f t="shared" si="6"/>
        <v>1917338.4999999998</v>
      </c>
      <c r="I18" s="38">
        <f t="shared" si="6"/>
        <v>1917317.0999999999</v>
      </c>
      <c r="J18" s="38">
        <f t="shared" si="6"/>
        <v>308192.10000000003</v>
      </c>
      <c r="K18" s="38">
        <f t="shared" si="6"/>
        <v>307484.89999999997</v>
      </c>
      <c r="L18" s="38">
        <f t="shared" si="6"/>
        <v>24504.27</v>
      </c>
      <c r="M18" s="38">
        <f t="shared" si="6"/>
        <v>24504.27</v>
      </c>
      <c r="N18" s="87">
        <v>100</v>
      </c>
      <c r="O18" s="87">
        <v>99.97</v>
      </c>
      <c r="P18" s="634"/>
      <c r="Q18" s="634"/>
      <c r="R18" s="634"/>
      <c r="S18" s="634"/>
    </row>
    <row r="19" spans="1:19" x14ac:dyDescent="0.25">
      <c r="A19" s="634"/>
      <c r="B19" s="634"/>
      <c r="C19" s="54">
        <v>2020</v>
      </c>
      <c r="D19" s="38">
        <f t="shared" ref="D19:M19" si="7">SUM(D241+D311+D395+D642+D715+D829+D1011+D1059+D1233+D1372+D1434+D1455)</f>
        <v>483662.7950000001</v>
      </c>
      <c r="E19" s="38">
        <f t="shared" si="7"/>
        <v>482935.00500000006</v>
      </c>
      <c r="F19" s="38">
        <f t="shared" si="7"/>
        <v>3064.36</v>
      </c>
      <c r="G19" s="38">
        <f t="shared" si="7"/>
        <v>3064.36</v>
      </c>
      <c r="H19" s="38">
        <f t="shared" si="7"/>
        <v>102901.84</v>
      </c>
      <c r="I19" s="38">
        <f t="shared" si="7"/>
        <v>102182.45999999999</v>
      </c>
      <c r="J19" s="38">
        <f t="shared" si="7"/>
        <v>345456.79500000004</v>
      </c>
      <c r="K19" s="38">
        <f t="shared" si="7"/>
        <v>345448.38500000001</v>
      </c>
      <c r="L19" s="38">
        <f t="shared" si="7"/>
        <v>32239.8</v>
      </c>
      <c r="M19" s="38">
        <f t="shared" si="7"/>
        <v>32239.8</v>
      </c>
      <c r="N19" s="87">
        <v>100</v>
      </c>
      <c r="O19" s="215">
        <f>E19/D19</f>
        <v>0.99849525328901922</v>
      </c>
      <c r="P19" s="634"/>
      <c r="Q19" s="634"/>
      <c r="R19" s="634"/>
      <c r="S19" s="634"/>
    </row>
    <row r="20" spans="1:19" x14ac:dyDescent="0.25">
      <c r="A20" s="634"/>
      <c r="B20" s="634"/>
      <c r="C20" s="54">
        <v>2021</v>
      </c>
      <c r="D20" s="38">
        <f t="shared" ref="D20:M20" si="8">SUM(D26+D242+D312+D396+D643+D716+D830+D1012+D1060+D1156+D1176+D1234+D1373+D1435+D1456)</f>
        <v>852448.72300000011</v>
      </c>
      <c r="E20" s="38">
        <f t="shared" si="8"/>
        <v>851534.83299999998</v>
      </c>
      <c r="F20" s="38">
        <f t="shared" si="8"/>
        <v>60891.9</v>
      </c>
      <c r="G20" s="38">
        <f t="shared" si="8"/>
        <v>61043.91</v>
      </c>
      <c r="H20" s="38">
        <f t="shared" si="8"/>
        <v>109607.41000000002</v>
      </c>
      <c r="I20" s="38">
        <f t="shared" si="8"/>
        <v>108553.99</v>
      </c>
      <c r="J20" s="38">
        <f t="shared" si="8"/>
        <v>634096.43299999996</v>
      </c>
      <c r="K20" s="38">
        <f t="shared" si="8"/>
        <v>634084.05299999996</v>
      </c>
      <c r="L20" s="38">
        <f t="shared" si="8"/>
        <v>47852.979999999996</v>
      </c>
      <c r="M20" s="38">
        <f t="shared" si="8"/>
        <v>47852.88</v>
      </c>
      <c r="N20" s="87">
        <v>100</v>
      </c>
      <c r="O20" s="215">
        <f>E20/D20</f>
        <v>0.99892792378551065</v>
      </c>
      <c r="P20" s="634"/>
      <c r="Q20" s="634"/>
      <c r="R20" s="634"/>
      <c r="S20" s="634"/>
    </row>
    <row r="21" spans="1:19" x14ac:dyDescent="0.25">
      <c r="A21" s="634"/>
      <c r="B21" s="634"/>
      <c r="C21" s="54">
        <v>2022</v>
      </c>
      <c r="D21" s="38">
        <f t="shared" ref="D21:M21" si="9">SUM(D27+D243+D313+D397+D644+D717+D831+D1013+D1061+D1157+D1177+D1235+D1374+D1436+D1457)</f>
        <v>1031712.8300000001</v>
      </c>
      <c r="E21" s="38">
        <f t="shared" si="9"/>
        <v>1027328.18</v>
      </c>
      <c r="F21" s="38">
        <f t="shared" si="9"/>
        <v>4374.84</v>
      </c>
      <c r="G21" s="38">
        <f t="shared" si="9"/>
        <v>4374.84</v>
      </c>
      <c r="H21" s="38">
        <f t="shared" si="9"/>
        <v>168444.19</v>
      </c>
      <c r="I21" s="38">
        <f t="shared" si="9"/>
        <v>164065.79999999999</v>
      </c>
      <c r="J21" s="38">
        <f t="shared" si="9"/>
        <v>821333.82</v>
      </c>
      <c r="K21" s="38">
        <f t="shared" si="9"/>
        <v>821327.57000000007</v>
      </c>
      <c r="L21" s="38">
        <f t="shared" si="9"/>
        <v>37559.979999999996</v>
      </c>
      <c r="M21" s="38">
        <f t="shared" si="9"/>
        <v>37559.969999999994</v>
      </c>
      <c r="N21" s="87">
        <v>100</v>
      </c>
      <c r="O21" s="215">
        <f>E21/D21</f>
        <v>0.99575012554607856</v>
      </c>
      <c r="P21" s="634"/>
      <c r="Q21" s="634"/>
      <c r="R21" s="634"/>
      <c r="S21" s="634"/>
    </row>
    <row r="22" spans="1:19" x14ac:dyDescent="0.25">
      <c r="A22" s="634"/>
      <c r="B22" s="634"/>
      <c r="C22" s="54">
        <v>2023</v>
      </c>
      <c r="D22" s="38">
        <f>SUM(D28+D128+D244+D314+D398+D645+D718+D832+D1014+D1062+D1158+D1178+D1236+D1375+D1437+D1458)</f>
        <v>3356062.81</v>
      </c>
      <c r="E22" s="38">
        <f t="shared" ref="E22:M22" si="10">SUM(E28+E128+E244+E314+E398+E645+E718+E832+E1014+E1062+E1158+E1178+E1236+E1375+E1437+E1458)</f>
        <v>3304774.4199999995</v>
      </c>
      <c r="F22" s="38">
        <f t="shared" si="10"/>
        <v>262400.87</v>
      </c>
      <c r="G22" s="38">
        <f t="shared" si="10"/>
        <v>240914.05999999997</v>
      </c>
      <c r="H22" s="38">
        <f t="shared" si="10"/>
        <v>1582923.8300000003</v>
      </c>
      <c r="I22" s="38">
        <f t="shared" si="10"/>
        <v>1553356.4700000007</v>
      </c>
      <c r="J22" s="38">
        <f t="shared" si="10"/>
        <v>1440501.69</v>
      </c>
      <c r="K22" s="38">
        <f t="shared" si="10"/>
        <v>1440267.47</v>
      </c>
      <c r="L22" s="38">
        <f t="shared" si="10"/>
        <v>70236.42</v>
      </c>
      <c r="M22" s="38">
        <f t="shared" si="10"/>
        <v>70236.42</v>
      </c>
      <c r="N22" s="87">
        <v>100</v>
      </c>
      <c r="O22" s="215">
        <f>E22/D22</f>
        <v>0.98471769066801207</v>
      </c>
      <c r="P22" s="634"/>
      <c r="Q22" s="634"/>
      <c r="R22" s="634"/>
      <c r="S22" s="634"/>
    </row>
    <row r="23" spans="1:19" x14ac:dyDescent="0.25">
      <c r="A23" s="635"/>
      <c r="B23" s="635"/>
      <c r="C23" s="54">
        <v>2024</v>
      </c>
      <c r="D23" s="38">
        <f>SUM(D29+D129+D245+D315+D399+D646+D719+D833+D1015+D1063+D1159+D1179+D1237+D1376+D1438+D1459+D1480)</f>
        <v>3813468.89</v>
      </c>
      <c r="E23" s="38">
        <f t="shared" ref="E23:M23" si="11">SUM(E29+E129+E245+E315+E399+E646+E719+E833+E1015+E1063+E1159+E1179+E1237+E1376+E1438+E1459+E1480)</f>
        <v>3672086.8800000008</v>
      </c>
      <c r="F23" s="38">
        <f t="shared" si="11"/>
        <v>234367.14</v>
      </c>
      <c r="G23" s="38">
        <f t="shared" si="11"/>
        <v>234259.01000000004</v>
      </c>
      <c r="H23" s="38">
        <f t="shared" si="11"/>
        <v>1910993.2099999995</v>
      </c>
      <c r="I23" s="38">
        <f t="shared" si="11"/>
        <v>1774817.4499999997</v>
      </c>
      <c r="J23" s="38">
        <f t="shared" si="11"/>
        <v>1608389.9800000002</v>
      </c>
      <c r="K23" s="38">
        <f t="shared" si="11"/>
        <v>1603291.8600000003</v>
      </c>
      <c r="L23" s="38">
        <f t="shared" si="11"/>
        <v>59718.559999999998</v>
      </c>
      <c r="M23" s="38">
        <f t="shared" si="11"/>
        <v>59718.559999999998</v>
      </c>
      <c r="N23" s="87">
        <v>100</v>
      </c>
      <c r="O23" s="215">
        <f>E23/D23</f>
        <v>0.96292561599997761</v>
      </c>
      <c r="P23" s="635"/>
      <c r="Q23" s="635"/>
      <c r="R23" s="635"/>
      <c r="S23" s="635"/>
    </row>
    <row r="24" spans="1:19" ht="8.25" customHeight="1" x14ac:dyDescent="0.25">
      <c r="A24" s="5"/>
      <c r="B24" s="5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17.45" customHeight="1" x14ac:dyDescent="0.25">
      <c r="A25" s="545" t="s">
        <v>20</v>
      </c>
      <c r="B25" s="514" t="s">
        <v>419</v>
      </c>
      <c r="C25" s="102" t="s">
        <v>570</v>
      </c>
      <c r="D25" s="213">
        <f>SUM(D26:D29)</f>
        <v>23303.8</v>
      </c>
      <c r="E25" s="213">
        <f t="shared" ref="E25:M25" si="12">SUM(E26:E29)</f>
        <v>22218.9</v>
      </c>
      <c r="F25" s="213">
        <f t="shared" si="12"/>
        <v>0</v>
      </c>
      <c r="G25" s="213">
        <f t="shared" si="12"/>
        <v>0</v>
      </c>
      <c r="H25" s="213">
        <f t="shared" si="12"/>
        <v>2844.3</v>
      </c>
      <c r="I25" s="213">
        <f t="shared" si="12"/>
        <v>1759.3999999999999</v>
      </c>
      <c r="J25" s="213">
        <f t="shared" si="12"/>
        <v>20459.5</v>
      </c>
      <c r="K25" s="213">
        <f t="shared" si="12"/>
        <v>20459.5</v>
      </c>
      <c r="L25" s="213">
        <f t="shared" si="12"/>
        <v>0</v>
      </c>
      <c r="M25" s="213">
        <f t="shared" si="12"/>
        <v>0</v>
      </c>
      <c r="N25" s="213">
        <v>100</v>
      </c>
      <c r="O25" s="281">
        <f>E25/D25</f>
        <v>0.95344536084243781</v>
      </c>
      <c r="P25" s="545" t="s">
        <v>21</v>
      </c>
      <c r="Q25" s="545" t="s">
        <v>21</v>
      </c>
      <c r="R25" s="545" t="s">
        <v>21</v>
      </c>
      <c r="S25" s="545" t="s">
        <v>21</v>
      </c>
    </row>
    <row r="26" spans="1:19" ht="18" customHeight="1" x14ac:dyDescent="0.25">
      <c r="A26" s="546"/>
      <c r="B26" s="515"/>
      <c r="C26" s="102">
        <v>2021</v>
      </c>
      <c r="D26" s="213">
        <f>SUM(D31+D111)</f>
        <v>4692.3999999999996</v>
      </c>
      <c r="E26" s="213">
        <f t="shared" ref="E26:M26" si="13">SUM(E31+E111)</f>
        <v>4692.3999999999996</v>
      </c>
      <c r="F26" s="213">
        <f t="shared" si="13"/>
        <v>0</v>
      </c>
      <c r="G26" s="213">
        <f t="shared" si="13"/>
        <v>0</v>
      </c>
      <c r="H26" s="213">
        <f t="shared" si="13"/>
        <v>0</v>
      </c>
      <c r="I26" s="213">
        <f t="shared" si="13"/>
        <v>0</v>
      </c>
      <c r="J26" s="213">
        <f t="shared" si="13"/>
        <v>4692.3999999999996</v>
      </c>
      <c r="K26" s="213">
        <f t="shared" si="13"/>
        <v>4692.3999999999996</v>
      </c>
      <c r="L26" s="213">
        <f t="shared" si="13"/>
        <v>0</v>
      </c>
      <c r="M26" s="213">
        <f t="shared" si="13"/>
        <v>0</v>
      </c>
      <c r="N26" s="213">
        <v>100</v>
      </c>
      <c r="O26" s="281">
        <v>1</v>
      </c>
      <c r="P26" s="546"/>
      <c r="Q26" s="546"/>
      <c r="R26" s="546"/>
      <c r="S26" s="546"/>
    </row>
    <row r="27" spans="1:19" ht="16.149999999999999" customHeight="1" x14ac:dyDescent="0.25">
      <c r="A27" s="546"/>
      <c r="B27" s="515"/>
      <c r="C27" s="102">
        <v>2022</v>
      </c>
      <c r="D27" s="213">
        <f>SUM(D32+D112)</f>
        <v>6465.4</v>
      </c>
      <c r="E27" s="213">
        <f t="shared" ref="E27:M27" si="14">SUM(E32+E112)</f>
        <v>6465.4</v>
      </c>
      <c r="F27" s="213">
        <f t="shared" si="14"/>
        <v>0</v>
      </c>
      <c r="G27" s="213">
        <f t="shared" si="14"/>
        <v>0</v>
      </c>
      <c r="H27" s="213">
        <f t="shared" si="14"/>
        <v>0</v>
      </c>
      <c r="I27" s="213">
        <f t="shared" si="14"/>
        <v>0</v>
      </c>
      <c r="J27" s="213">
        <f t="shared" si="14"/>
        <v>6465.4</v>
      </c>
      <c r="K27" s="213">
        <f t="shared" si="14"/>
        <v>6465.4</v>
      </c>
      <c r="L27" s="213">
        <f t="shared" si="14"/>
        <v>0</v>
      </c>
      <c r="M27" s="213">
        <f t="shared" si="14"/>
        <v>0</v>
      </c>
      <c r="N27" s="213">
        <v>100</v>
      </c>
      <c r="O27" s="281">
        <v>1</v>
      </c>
      <c r="P27" s="546"/>
      <c r="Q27" s="546"/>
      <c r="R27" s="546"/>
      <c r="S27" s="546"/>
    </row>
    <row r="28" spans="1:19" ht="16.149999999999999" customHeight="1" x14ac:dyDescent="0.25">
      <c r="A28" s="546"/>
      <c r="B28" s="515"/>
      <c r="C28" s="102">
        <v>2023</v>
      </c>
      <c r="D28" s="213">
        <f>SUM(D33+D113)</f>
        <v>5730.9999999999991</v>
      </c>
      <c r="E28" s="213">
        <f t="shared" ref="E28:M28" si="15">SUM(E33+E113)</f>
        <v>5730.9999999999991</v>
      </c>
      <c r="F28" s="213">
        <f t="shared" si="15"/>
        <v>0</v>
      </c>
      <c r="G28" s="213">
        <f t="shared" si="15"/>
        <v>0</v>
      </c>
      <c r="H28" s="213">
        <f t="shared" si="15"/>
        <v>1240.0999999999999</v>
      </c>
      <c r="I28" s="213">
        <f t="shared" si="15"/>
        <v>1240.0999999999999</v>
      </c>
      <c r="J28" s="213">
        <f t="shared" si="15"/>
        <v>4490.8999999999996</v>
      </c>
      <c r="K28" s="213">
        <f t="shared" si="15"/>
        <v>4490.8999999999996</v>
      </c>
      <c r="L28" s="213">
        <f t="shared" si="15"/>
        <v>0</v>
      </c>
      <c r="M28" s="213">
        <f t="shared" si="15"/>
        <v>0</v>
      </c>
      <c r="N28" s="213">
        <v>100</v>
      </c>
      <c r="O28" s="281">
        <v>1</v>
      </c>
      <c r="P28" s="546"/>
      <c r="Q28" s="546"/>
      <c r="R28" s="546"/>
      <c r="S28" s="546"/>
    </row>
    <row r="29" spans="1:19" ht="16.149999999999999" customHeight="1" x14ac:dyDescent="0.25">
      <c r="A29" s="547"/>
      <c r="B29" s="516"/>
      <c r="C29" s="102">
        <v>2024</v>
      </c>
      <c r="D29" s="213">
        <f>D34+D114</f>
        <v>6415</v>
      </c>
      <c r="E29" s="213">
        <f t="shared" ref="E29:M29" si="16">E34+E114</f>
        <v>5330.1</v>
      </c>
      <c r="F29" s="213">
        <f t="shared" si="16"/>
        <v>0</v>
      </c>
      <c r="G29" s="213">
        <f t="shared" si="16"/>
        <v>0</v>
      </c>
      <c r="H29" s="213">
        <f t="shared" si="16"/>
        <v>1604.2</v>
      </c>
      <c r="I29" s="213">
        <f t="shared" si="16"/>
        <v>519.29999999999995</v>
      </c>
      <c r="J29" s="213">
        <f t="shared" si="16"/>
        <v>4810.8</v>
      </c>
      <c r="K29" s="213">
        <f t="shared" si="16"/>
        <v>4810.8</v>
      </c>
      <c r="L29" s="213">
        <f t="shared" si="16"/>
        <v>0</v>
      </c>
      <c r="M29" s="213">
        <f t="shared" si="16"/>
        <v>0</v>
      </c>
      <c r="N29" s="213">
        <v>100</v>
      </c>
      <c r="O29" s="281">
        <f>E29/D29</f>
        <v>0.83088074824629776</v>
      </c>
      <c r="P29" s="547"/>
      <c r="Q29" s="547"/>
      <c r="R29" s="547"/>
      <c r="S29" s="547"/>
    </row>
    <row r="30" spans="1:19" ht="16.149999999999999" customHeight="1" x14ac:dyDescent="0.25">
      <c r="A30" s="530" t="s">
        <v>22</v>
      </c>
      <c r="B30" s="533" t="s">
        <v>493</v>
      </c>
      <c r="C30" s="278" t="s">
        <v>570</v>
      </c>
      <c r="D30" s="282">
        <f>SUM(D31:D34)</f>
        <v>23250.399999999998</v>
      </c>
      <c r="E30" s="282">
        <f t="shared" ref="E30:M30" si="17">SUM(E31:E34)</f>
        <v>22165.5</v>
      </c>
      <c r="F30" s="282">
        <f t="shared" si="17"/>
        <v>0</v>
      </c>
      <c r="G30" s="282">
        <f t="shared" si="17"/>
        <v>0</v>
      </c>
      <c r="H30" s="282">
        <f t="shared" si="17"/>
        <v>2844.3</v>
      </c>
      <c r="I30" s="282">
        <f t="shared" si="17"/>
        <v>1759.3999999999999</v>
      </c>
      <c r="J30" s="282">
        <f t="shared" si="17"/>
        <v>20406.099999999999</v>
      </c>
      <c r="K30" s="282">
        <f t="shared" si="17"/>
        <v>20406.099999999999</v>
      </c>
      <c r="L30" s="282">
        <f t="shared" si="17"/>
        <v>0</v>
      </c>
      <c r="M30" s="282">
        <f t="shared" si="17"/>
        <v>0</v>
      </c>
      <c r="N30" s="282">
        <v>100</v>
      </c>
      <c r="O30" s="283">
        <f>E30/D30</f>
        <v>0.95333843718817746</v>
      </c>
      <c r="P30" s="530" t="s">
        <v>21</v>
      </c>
      <c r="Q30" s="530" t="s">
        <v>21</v>
      </c>
      <c r="R30" s="530" t="s">
        <v>21</v>
      </c>
      <c r="S30" s="530" t="s">
        <v>21</v>
      </c>
    </row>
    <row r="31" spans="1:19" ht="19.149999999999999" customHeight="1" x14ac:dyDescent="0.25">
      <c r="A31" s="531"/>
      <c r="B31" s="534"/>
      <c r="C31" s="297">
        <v>2021</v>
      </c>
      <c r="D31" s="282">
        <f>SUM(D36+D54+D67+D83+D92)</f>
        <v>4683.3999999999996</v>
      </c>
      <c r="E31" s="282">
        <f t="shared" ref="E31:M31" si="18">SUM(E36+E54+E67+E83+E92)</f>
        <v>4683.3999999999996</v>
      </c>
      <c r="F31" s="282">
        <f t="shared" si="18"/>
        <v>0</v>
      </c>
      <c r="G31" s="282">
        <f t="shared" si="18"/>
        <v>0</v>
      </c>
      <c r="H31" s="282">
        <f t="shared" si="18"/>
        <v>0</v>
      </c>
      <c r="I31" s="282">
        <f t="shared" si="18"/>
        <v>0</v>
      </c>
      <c r="J31" s="282">
        <f t="shared" si="18"/>
        <v>4683.3999999999996</v>
      </c>
      <c r="K31" s="282">
        <f t="shared" si="18"/>
        <v>4683.3999999999996</v>
      </c>
      <c r="L31" s="282">
        <f t="shared" si="18"/>
        <v>0</v>
      </c>
      <c r="M31" s="282">
        <f t="shared" si="18"/>
        <v>0</v>
      </c>
      <c r="N31" s="282">
        <v>100</v>
      </c>
      <c r="O31" s="283">
        <v>1</v>
      </c>
      <c r="P31" s="531"/>
      <c r="Q31" s="531"/>
      <c r="R31" s="531"/>
      <c r="S31" s="531"/>
    </row>
    <row r="32" spans="1:19" ht="16.149999999999999" customHeight="1" x14ac:dyDescent="0.25">
      <c r="A32" s="531"/>
      <c r="B32" s="534"/>
      <c r="C32" s="297">
        <v>2022</v>
      </c>
      <c r="D32" s="282">
        <f>SUM(D37+D55+D68+D84+D93)</f>
        <v>6457</v>
      </c>
      <c r="E32" s="282">
        <f t="shared" ref="E32:M32" si="19">SUM(E37+E55+E68+E84+E93)</f>
        <v>6457</v>
      </c>
      <c r="F32" s="282">
        <f t="shared" si="19"/>
        <v>0</v>
      </c>
      <c r="G32" s="282">
        <f t="shared" si="19"/>
        <v>0</v>
      </c>
      <c r="H32" s="282">
        <f t="shared" si="19"/>
        <v>0</v>
      </c>
      <c r="I32" s="282">
        <f t="shared" si="19"/>
        <v>0</v>
      </c>
      <c r="J32" s="282">
        <f t="shared" si="19"/>
        <v>6457</v>
      </c>
      <c r="K32" s="282">
        <f t="shared" si="19"/>
        <v>6457</v>
      </c>
      <c r="L32" s="282">
        <f t="shared" si="19"/>
        <v>0</v>
      </c>
      <c r="M32" s="282">
        <f t="shared" si="19"/>
        <v>0</v>
      </c>
      <c r="N32" s="282">
        <v>100</v>
      </c>
      <c r="O32" s="283">
        <v>1</v>
      </c>
      <c r="P32" s="531"/>
      <c r="Q32" s="531"/>
      <c r="R32" s="531"/>
      <c r="S32" s="531"/>
    </row>
    <row r="33" spans="1:19" ht="18.600000000000001" customHeight="1" x14ac:dyDescent="0.25">
      <c r="A33" s="531"/>
      <c r="B33" s="534"/>
      <c r="C33" s="303">
        <v>2023</v>
      </c>
      <c r="D33" s="282">
        <f>SUM(D38+D56+D69+D85+D94+D108)</f>
        <v>5730.9999999999991</v>
      </c>
      <c r="E33" s="282">
        <f t="shared" ref="E33:M33" si="20">SUM(E38+E56+E69+E85+E94+E108)</f>
        <v>5730.9999999999991</v>
      </c>
      <c r="F33" s="282">
        <f t="shared" si="20"/>
        <v>0</v>
      </c>
      <c r="G33" s="282">
        <f t="shared" si="20"/>
        <v>0</v>
      </c>
      <c r="H33" s="282">
        <f t="shared" si="20"/>
        <v>1240.0999999999999</v>
      </c>
      <c r="I33" s="282">
        <f t="shared" si="20"/>
        <v>1240.0999999999999</v>
      </c>
      <c r="J33" s="282">
        <f t="shared" si="20"/>
        <v>4490.8999999999996</v>
      </c>
      <c r="K33" s="282">
        <f t="shared" si="20"/>
        <v>4490.8999999999996</v>
      </c>
      <c r="L33" s="282">
        <f t="shared" si="20"/>
        <v>0</v>
      </c>
      <c r="M33" s="282">
        <f t="shared" si="20"/>
        <v>0</v>
      </c>
      <c r="N33" s="282">
        <v>100</v>
      </c>
      <c r="O33" s="283">
        <v>1</v>
      </c>
      <c r="P33" s="531"/>
      <c r="Q33" s="531"/>
      <c r="R33" s="531"/>
      <c r="S33" s="531"/>
    </row>
    <row r="34" spans="1:19" ht="18.600000000000001" customHeight="1" x14ac:dyDescent="0.25">
      <c r="A34" s="532"/>
      <c r="B34" s="535"/>
      <c r="C34" s="303">
        <v>2024</v>
      </c>
      <c r="D34" s="282">
        <f>D39+D57+D70+D86+D95+D109</f>
        <v>6379</v>
      </c>
      <c r="E34" s="282">
        <f t="shared" ref="E34:M34" si="21">E39+E57+E70+E86+E95+E109</f>
        <v>5294.1</v>
      </c>
      <c r="F34" s="282">
        <f t="shared" si="21"/>
        <v>0</v>
      </c>
      <c r="G34" s="282">
        <f t="shared" si="21"/>
        <v>0</v>
      </c>
      <c r="H34" s="282">
        <f t="shared" si="21"/>
        <v>1604.2</v>
      </c>
      <c r="I34" s="282">
        <f t="shared" si="21"/>
        <v>519.29999999999995</v>
      </c>
      <c r="J34" s="282">
        <f t="shared" si="21"/>
        <v>4774.8</v>
      </c>
      <c r="K34" s="282">
        <f t="shared" si="21"/>
        <v>4774.8</v>
      </c>
      <c r="L34" s="282">
        <f t="shared" si="21"/>
        <v>0</v>
      </c>
      <c r="M34" s="282">
        <f t="shared" si="21"/>
        <v>0</v>
      </c>
      <c r="N34" s="282">
        <v>100</v>
      </c>
      <c r="O34" s="283">
        <f>E34/D34</f>
        <v>0.82992632073992789</v>
      </c>
      <c r="P34" s="532"/>
      <c r="Q34" s="532"/>
      <c r="R34" s="532"/>
      <c r="S34" s="532"/>
    </row>
    <row r="35" spans="1:19" ht="19.149999999999999" customHeight="1" x14ac:dyDescent="0.25">
      <c r="A35" s="568" t="s">
        <v>23</v>
      </c>
      <c r="B35" s="594" t="s">
        <v>420</v>
      </c>
      <c r="C35" s="265" t="s">
        <v>570</v>
      </c>
      <c r="D35" s="80">
        <f>SUM(D36:D39)</f>
        <v>20424</v>
      </c>
      <c r="E35" s="80">
        <f t="shared" ref="E35:M35" si="22">SUM(E36:E39)</f>
        <v>19339.100000000002</v>
      </c>
      <c r="F35" s="80">
        <f t="shared" si="22"/>
        <v>0</v>
      </c>
      <c r="G35" s="80">
        <f t="shared" si="22"/>
        <v>0</v>
      </c>
      <c r="H35" s="80">
        <f t="shared" si="22"/>
        <v>1604.2</v>
      </c>
      <c r="I35" s="80">
        <f t="shared" si="22"/>
        <v>519.29999999999995</v>
      </c>
      <c r="J35" s="80">
        <f t="shared" si="22"/>
        <v>18819.800000000003</v>
      </c>
      <c r="K35" s="80">
        <f t="shared" si="22"/>
        <v>18819.800000000003</v>
      </c>
      <c r="L35" s="80">
        <f t="shared" si="22"/>
        <v>0</v>
      </c>
      <c r="M35" s="80">
        <f t="shared" si="22"/>
        <v>0</v>
      </c>
      <c r="N35" s="80">
        <v>100</v>
      </c>
      <c r="O35" s="284">
        <f>E35/D35</f>
        <v>0.9468811202506856</v>
      </c>
      <c r="P35" s="568" t="s">
        <v>21</v>
      </c>
      <c r="Q35" s="568" t="s">
        <v>21</v>
      </c>
      <c r="R35" s="568" t="s">
        <v>21</v>
      </c>
      <c r="S35" s="568" t="s">
        <v>21</v>
      </c>
    </row>
    <row r="36" spans="1:19" ht="17.45" customHeight="1" x14ac:dyDescent="0.25">
      <c r="A36" s="569"/>
      <c r="B36" s="595"/>
      <c r="C36" s="293">
        <v>2021</v>
      </c>
      <c r="D36" s="80">
        <f>SUM(D40+D44+D48)</f>
        <v>4131.1000000000004</v>
      </c>
      <c r="E36" s="80">
        <f t="shared" ref="E36:M36" si="23">SUM(E40+E44+E48)</f>
        <v>4131.1000000000004</v>
      </c>
      <c r="F36" s="80">
        <f t="shared" si="23"/>
        <v>0</v>
      </c>
      <c r="G36" s="80">
        <f t="shared" si="23"/>
        <v>0</v>
      </c>
      <c r="H36" s="80">
        <f t="shared" si="23"/>
        <v>0</v>
      </c>
      <c r="I36" s="80">
        <f t="shared" si="23"/>
        <v>0</v>
      </c>
      <c r="J36" s="80">
        <f t="shared" si="23"/>
        <v>4131.1000000000004</v>
      </c>
      <c r="K36" s="80">
        <f t="shared" si="23"/>
        <v>4131.1000000000004</v>
      </c>
      <c r="L36" s="80">
        <f t="shared" si="23"/>
        <v>0</v>
      </c>
      <c r="M36" s="80">
        <f t="shared" si="23"/>
        <v>0</v>
      </c>
      <c r="N36" s="80">
        <v>100</v>
      </c>
      <c r="O36" s="284">
        <v>1</v>
      </c>
      <c r="P36" s="569"/>
      <c r="Q36" s="569"/>
      <c r="R36" s="569"/>
      <c r="S36" s="569"/>
    </row>
    <row r="37" spans="1:19" ht="16.899999999999999" customHeight="1" x14ac:dyDescent="0.25">
      <c r="A37" s="569"/>
      <c r="B37" s="595"/>
      <c r="C37" s="293">
        <v>2022</v>
      </c>
      <c r="D37" s="80">
        <f>SUM(D41+D45+D49)</f>
        <v>5689.8</v>
      </c>
      <c r="E37" s="80">
        <f t="shared" ref="E37:M37" si="24">SUM(E41+E45+E49)</f>
        <v>5689.8</v>
      </c>
      <c r="F37" s="80">
        <f t="shared" si="24"/>
        <v>0</v>
      </c>
      <c r="G37" s="80">
        <f t="shared" si="24"/>
        <v>0</v>
      </c>
      <c r="H37" s="80">
        <f t="shared" si="24"/>
        <v>0</v>
      </c>
      <c r="I37" s="80">
        <f t="shared" si="24"/>
        <v>0</v>
      </c>
      <c r="J37" s="80">
        <f t="shared" si="24"/>
        <v>5689.8</v>
      </c>
      <c r="K37" s="80">
        <f t="shared" si="24"/>
        <v>5689.8</v>
      </c>
      <c r="L37" s="80">
        <f t="shared" si="24"/>
        <v>0</v>
      </c>
      <c r="M37" s="80">
        <f t="shared" si="24"/>
        <v>0</v>
      </c>
      <c r="N37" s="80">
        <v>100</v>
      </c>
      <c r="O37" s="284">
        <v>1</v>
      </c>
      <c r="P37" s="569"/>
      <c r="Q37" s="569"/>
      <c r="R37" s="569"/>
      <c r="S37" s="569"/>
    </row>
    <row r="38" spans="1:19" ht="18.600000000000001" customHeight="1" x14ac:dyDescent="0.25">
      <c r="A38" s="569"/>
      <c r="B38" s="595"/>
      <c r="C38" s="359">
        <v>2023</v>
      </c>
      <c r="D38" s="80">
        <f>SUM(D42+D46+D50)</f>
        <v>4231.8999999999996</v>
      </c>
      <c r="E38" s="80">
        <f t="shared" ref="E38:M38" si="25">SUM(E42+E46+E50)</f>
        <v>4231.8999999999996</v>
      </c>
      <c r="F38" s="80">
        <f t="shared" si="25"/>
        <v>0</v>
      </c>
      <c r="G38" s="80">
        <f t="shared" si="25"/>
        <v>0</v>
      </c>
      <c r="H38" s="80">
        <f t="shared" si="25"/>
        <v>0</v>
      </c>
      <c r="I38" s="80">
        <f t="shared" si="25"/>
        <v>0</v>
      </c>
      <c r="J38" s="80">
        <f t="shared" si="25"/>
        <v>4231.8999999999996</v>
      </c>
      <c r="K38" s="80">
        <f t="shared" si="25"/>
        <v>4231.8999999999996</v>
      </c>
      <c r="L38" s="80">
        <f t="shared" si="25"/>
        <v>0</v>
      </c>
      <c r="M38" s="80">
        <f t="shared" si="25"/>
        <v>0</v>
      </c>
      <c r="N38" s="80">
        <v>100</v>
      </c>
      <c r="O38" s="284">
        <v>1</v>
      </c>
      <c r="P38" s="569"/>
      <c r="Q38" s="569"/>
      <c r="R38" s="569"/>
      <c r="S38" s="569"/>
    </row>
    <row r="39" spans="1:19" ht="18.600000000000001" customHeight="1" x14ac:dyDescent="0.25">
      <c r="A39" s="570"/>
      <c r="B39" s="619"/>
      <c r="C39" s="437">
        <v>2024</v>
      </c>
      <c r="D39" s="80">
        <f>SUM(D43+D47+D51+D52)</f>
        <v>6371.2</v>
      </c>
      <c r="E39" s="80">
        <f t="shared" ref="E39:M39" si="26">SUM(E43+E47+E51+E52)</f>
        <v>5286.3</v>
      </c>
      <c r="F39" s="80">
        <f t="shared" si="26"/>
        <v>0</v>
      </c>
      <c r="G39" s="80">
        <f t="shared" si="26"/>
        <v>0</v>
      </c>
      <c r="H39" s="80">
        <f t="shared" si="26"/>
        <v>1604.2</v>
      </c>
      <c r="I39" s="80">
        <f t="shared" si="26"/>
        <v>519.29999999999995</v>
      </c>
      <c r="J39" s="80">
        <f t="shared" si="26"/>
        <v>4767</v>
      </c>
      <c r="K39" s="80">
        <f t="shared" si="26"/>
        <v>4767</v>
      </c>
      <c r="L39" s="80">
        <f t="shared" si="26"/>
        <v>0</v>
      </c>
      <c r="M39" s="80">
        <f t="shared" si="26"/>
        <v>0</v>
      </c>
      <c r="N39" s="80">
        <v>100</v>
      </c>
      <c r="O39" s="284">
        <f>E39/D39</f>
        <v>0.82971810647915623</v>
      </c>
      <c r="P39" s="570"/>
      <c r="Q39" s="570"/>
      <c r="R39" s="570"/>
      <c r="S39" s="570"/>
    </row>
    <row r="40" spans="1:19" ht="36" customHeight="1" x14ac:dyDescent="0.25">
      <c r="A40" s="574"/>
      <c r="B40" s="550" t="s">
        <v>421</v>
      </c>
      <c r="C40" s="264">
        <v>2021</v>
      </c>
      <c r="D40" s="70">
        <v>2495</v>
      </c>
      <c r="E40" s="70">
        <v>2495</v>
      </c>
      <c r="F40" s="70">
        <v>0</v>
      </c>
      <c r="G40" s="70">
        <v>0</v>
      </c>
      <c r="H40" s="70">
        <v>0</v>
      </c>
      <c r="I40" s="70">
        <v>0</v>
      </c>
      <c r="J40" s="70">
        <v>2495</v>
      </c>
      <c r="K40" s="70">
        <v>2495</v>
      </c>
      <c r="L40" s="70">
        <v>0</v>
      </c>
      <c r="M40" s="70">
        <v>0</v>
      </c>
      <c r="N40" s="70">
        <v>100</v>
      </c>
      <c r="O40" s="189">
        <v>1</v>
      </c>
      <c r="P40" s="500" t="s">
        <v>273</v>
      </c>
      <c r="Q40" s="288">
        <v>56</v>
      </c>
      <c r="R40" s="288">
        <v>56</v>
      </c>
      <c r="S40" s="100">
        <v>100</v>
      </c>
    </row>
    <row r="41" spans="1:19" ht="33" customHeight="1" x14ac:dyDescent="0.25">
      <c r="A41" s="579"/>
      <c r="B41" s="551"/>
      <c r="C41" s="290">
        <v>2022</v>
      </c>
      <c r="D41" s="70">
        <v>2965.7</v>
      </c>
      <c r="E41" s="70">
        <v>2965.7</v>
      </c>
      <c r="F41" s="70">
        <v>0</v>
      </c>
      <c r="G41" s="70">
        <v>0</v>
      </c>
      <c r="H41" s="70">
        <v>0</v>
      </c>
      <c r="I41" s="70">
        <v>0</v>
      </c>
      <c r="J41" s="70">
        <v>2965.7</v>
      </c>
      <c r="K41" s="70">
        <v>2965.7</v>
      </c>
      <c r="L41" s="70">
        <v>0</v>
      </c>
      <c r="M41" s="70">
        <v>0</v>
      </c>
      <c r="N41" s="70">
        <v>100</v>
      </c>
      <c r="O41" s="189">
        <v>1</v>
      </c>
      <c r="P41" s="501"/>
      <c r="Q41" s="288">
        <v>36</v>
      </c>
      <c r="R41" s="288">
        <v>36</v>
      </c>
      <c r="S41" s="317">
        <v>100</v>
      </c>
    </row>
    <row r="42" spans="1:19" ht="21" customHeight="1" x14ac:dyDescent="0.25">
      <c r="A42" s="579"/>
      <c r="B42" s="551"/>
      <c r="C42" s="356">
        <v>2023</v>
      </c>
      <c r="D42" s="70">
        <v>687.4</v>
      </c>
      <c r="E42" s="70">
        <v>687.4</v>
      </c>
      <c r="F42" s="70">
        <v>0</v>
      </c>
      <c r="G42" s="70">
        <v>0</v>
      </c>
      <c r="H42" s="70">
        <v>0</v>
      </c>
      <c r="I42" s="70">
        <v>0</v>
      </c>
      <c r="J42" s="70">
        <v>687.4</v>
      </c>
      <c r="K42" s="70">
        <v>687.4</v>
      </c>
      <c r="L42" s="70">
        <v>0</v>
      </c>
      <c r="M42" s="70">
        <v>0</v>
      </c>
      <c r="N42" s="70">
        <v>100</v>
      </c>
      <c r="O42" s="189">
        <v>1</v>
      </c>
      <c r="P42" s="500" t="s">
        <v>494</v>
      </c>
      <c r="Q42" s="340" t="s">
        <v>495</v>
      </c>
      <c r="R42" s="340" t="s">
        <v>495</v>
      </c>
      <c r="S42" s="100">
        <v>100</v>
      </c>
    </row>
    <row r="43" spans="1:19" ht="70.5" customHeight="1" x14ac:dyDescent="0.25">
      <c r="A43" s="575"/>
      <c r="B43" s="552"/>
      <c r="C43" s="424">
        <v>2024</v>
      </c>
      <c r="D43" s="70">
        <v>800</v>
      </c>
      <c r="E43" s="70">
        <v>800</v>
      </c>
      <c r="F43" s="70">
        <v>0</v>
      </c>
      <c r="G43" s="70">
        <v>0</v>
      </c>
      <c r="H43" s="70">
        <v>0</v>
      </c>
      <c r="I43" s="70">
        <v>0</v>
      </c>
      <c r="J43" s="70">
        <v>800</v>
      </c>
      <c r="K43" s="70">
        <v>800</v>
      </c>
      <c r="L43" s="70">
        <v>0</v>
      </c>
      <c r="M43" s="70">
        <v>0</v>
      </c>
      <c r="N43" s="70">
        <v>100</v>
      </c>
      <c r="O43" s="189">
        <v>1</v>
      </c>
      <c r="P43" s="501"/>
      <c r="Q43" s="411" t="s">
        <v>571</v>
      </c>
      <c r="R43" s="411" t="s">
        <v>571</v>
      </c>
      <c r="S43" s="445">
        <v>100</v>
      </c>
    </row>
    <row r="44" spans="1:19" ht="16.899999999999999" customHeight="1" x14ac:dyDescent="0.25">
      <c r="A44" s="574"/>
      <c r="B44" s="550" t="s">
        <v>331</v>
      </c>
      <c r="C44" s="264">
        <v>2021</v>
      </c>
      <c r="D44" s="73">
        <v>1636.1</v>
      </c>
      <c r="E44" s="73">
        <v>1636.1</v>
      </c>
      <c r="F44" s="73">
        <v>0</v>
      </c>
      <c r="G44" s="73">
        <v>0</v>
      </c>
      <c r="H44" s="73">
        <v>0</v>
      </c>
      <c r="I44" s="73">
        <v>0</v>
      </c>
      <c r="J44" s="73">
        <v>1636.1</v>
      </c>
      <c r="K44" s="73">
        <v>1636.1</v>
      </c>
      <c r="L44" s="73">
        <v>0</v>
      </c>
      <c r="M44" s="73">
        <v>0</v>
      </c>
      <c r="N44" s="73">
        <v>100</v>
      </c>
      <c r="O44" s="73">
        <v>100</v>
      </c>
      <c r="P44" s="500" t="s">
        <v>464</v>
      </c>
      <c r="Q44" s="269">
        <v>137</v>
      </c>
      <c r="R44" s="269">
        <v>137</v>
      </c>
      <c r="S44" s="100">
        <v>100</v>
      </c>
    </row>
    <row r="45" spans="1:19" ht="17.45" customHeight="1" x14ac:dyDescent="0.25">
      <c r="A45" s="579"/>
      <c r="B45" s="551"/>
      <c r="C45" s="290">
        <v>2022</v>
      </c>
      <c r="D45" s="73">
        <v>2217.8000000000002</v>
      </c>
      <c r="E45" s="73">
        <v>2217.8000000000002</v>
      </c>
      <c r="F45" s="73">
        <v>0</v>
      </c>
      <c r="G45" s="73">
        <v>0</v>
      </c>
      <c r="H45" s="73">
        <v>0</v>
      </c>
      <c r="I45" s="73">
        <v>0</v>
      </c>
      <c r="J45" s="73">
        <v>2217.8000000000002</v>
      </c>
      <c r="K45" s="73">
        <v>2217.8000000000002</v>
      </c>
      <c r="L45" s="73">
        <v>0</v>
      </c>
      <c r="M45" s="73">
        <v>0</v>
      </c>
      <c r="N45" s="73">
        <v>100</v>
      </c>
      <c r="O45" s="73">
        <v>100</v>
      </c>
      <c r="P45" s="507"/>
      <c r="Q45" s="288">
        <v>198</v>
      </c>
      <c r="R45" s="288">
        <v>198</v>
      </c>
      <c r="S45" s="317">
        <v>100</v>
      </c>
    </row>
    <row r="46" spans="1:19" ht="20.45" customHeight="1" x14ac:dyDescent="0.25">
      <c r="A46" s="579"/>
      <c r="B46" s="551"/>
      <c r="C46" s="356">
        <v>2023</v>
      </c>
      <c r="D46" s="73">
        <v>3474.5</v>
      </c>
      <c r="E46" s="73">
        <v>3474.5</v>
      </c>
      <c r="F46" s="73">
        <v>0</v>
      </c>
      <c r="G46" s="73">
        <v>0</v>
      </c>
      <c r="H46" s="73">
        <v>0</v>
      </c>
      <c r="I46" s="73">
        <v>0</v>
      </c>
      <c r="J46" s="73">
        <v>3474.5</v>
      </c>
      <c r="K46" s="73">
        <v>3474.5</v>
      </c>
      <c r="L46" s="73">
        <v>0</v>
      </c>
      <c r="M46" s="73">
        <v>0</v>
      </c>
      <c r="N46" s="73">
        <v>100</v>
      </c>
      <c r="O46" s="73">
        <v>100</v>
      </c>
      <c r="P46" s="507"/>
      <c r="Q46" s="340">
        <v>198</v>
      </c>
      <c r="R46" s="340">
        <v>198</v>
      </c>
      <c r="S46" s="100">
        <v>100</v>
      </c>
    </row>
    <row r="47" spans="1:19" ht="20.45" customHeight="1" x14ac:dyDescent="0.25">
      <c r="A47" s="575"/>
      <c r="B47" s="552"/>
      <c r="C47" s="424">
        <v>2024</v>
      </c>
      <c r="D47" s="441">
        <v>3813.5</v>
      </c>
      <c r="E47" s="441">
        <v>3813.5</v>
      </c>
      <c r="F47" s="441">
        <v>0</v>
      </c>
      <c r="G47" s="441">
        <v>0</v>
      </c>
      <c r="H47" s="441">
        <v>0</v>
      </c>
      <c r="I47" s="441">
        <v>0</v>
      </c>
      <c r="J47" s="441">
        <v>3813.5</v>
      </c>
      <c r="K47" s="441">
        <v>3813.5</v>
      </c>
      <c r="L47" s="441">
        <v>0</v>
      </c>
      <c r="M47" s="441">
        <v>0</v>
      </c>
      <c r="N47" s="441">
        <v>100</v>
      </c>
      <c r="O47" s="441">
        <v>100</v>
      </c>
      <c r="P47" s="501"/>
      <c r="Q47" s="411">
        <v>209</v>
      </c>
      <c r="R47" s="411">
        <v>209</v>
      </c>
      <c r="S47" s="445">
        <v>100</v>
      </c>
    </row>
    <row r="48" spans="1:19" ht="81.599999999999994" customHeight="1" x14ac:dyDescent="0.25">
      <c r="A48" s="574"/>
      <c r="B48" s="229" t="s">
        <v>422</v>
      </c>
      <c r="C48" s="264">
        <v>2021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190">
        <v>0</v>
      </c>
      <c r="P48" s="289" t="s">
        <v>274</v>
      </c>
      <c r="Q48" s="269">
        <v>16</v>
      </c>
      <c r="R48" s="269">
        <v>16</v>
      </c>
      <c r="S48" s="100">
        <v>100</v>
      </c>
    </row>
    <row r="49" spans="1:19" ht="24" customHeight="1" x14ac:dyDescent="0.25">
      <c r="A49" s="579"/>
      <c r="B49" s="500" t="s">
        <v>573</v>
      </c>
      <c r="C49" s="290">
        <v>2022</v>
      </c>
      <c r="D49" s="73">
        <v>506.3</v>
      </c>
      <c r="E49" s="73">
        <v>506.3</v>
      </c>
      <c r="F49" s="73">
        <v>0</v>
      </c>
      <c r="G49" s="73">
        <v>0</v>
      </c>
      <c r="H49" s="73">
        <v>0</v>
      </c>
      <c r="I49" s="73">
        <v>0</v>
      </c>
      <c r="J49" s="73">
        <v>506.3</v>
      </c>
      <c r="K49" s="73">
        <v>506.3</v>
      </c>
      <c r="L49" s="73">
        <v>0</v>
      </c>
      <c r="M49" s="73">
        <v>0</v>
      </c>
      <c r="N49" s="73">
        <v>100</v>
      </c>
      <c r="O49" s="190">
        <v>1</v>
      </c>
      <c r="P49" s="527" t="s">
        <v>21</v>
      </c>
      <c r="Q49" s="527" t="s">
        <v>21</v>
      </c>
      <c r="R49" s="527" t="s">
        <v>21</v>
      </c>
      <c r="S49" s="604" t="s">
        <v>21</v>
      </c>
    </row>
    <row r="50" spans="1:19" ht="21.6" customHeight="1" x14ac:dyDescent="0.25">
      <c r="A50" s="579"/>
      <c r="B50" s="507"/>
      <c r="C50" s="356">
        <v>2023</v>
      </c>
      <c r="D50" s="73">
        <v>70</v>
      </c>
      <c r="E50" s="73">
        <v>70</v>
      </c>
      <c r="F50" s="73">
        <v>0</v>
      </c>
      <c r="G50" s="73">
        <v>0</v>
      </c>
      <c r="H50" s="73">
        <v>0</v>
      </c>
      <c r="I50" s="73">
        <v>0</v>
      </c>
      <c r="J50" s="73">
        <v>70</v>
      </c>
      <c r="K50" s="73">
        <v>70</v>
      </c>
      <c r="L50" s="73">
        <v>0</v>
      </c>
      <c r="M50" s="73">
        <v>0</v>
      </c>
      <c r="N50" s="73">
        <v>100</v>
      </c>
      <c r="O50" s="190">
        <v>1</v>
      </c>
      <c r="P50" s="529"/>
      <c r="Q50" s="529"/>
      <c r="R50" s="529"/>
      <c r="S50" s="605"/>
    </row>
    <row r="51" spans="1:19" ht="32.25" customHeight="1" x14ac:dyDescent="0.25">
      <c r="A51" s="575"/>
      <c r="B51" s="501"/>
      <c r="C51" s="424">
        <v>2024</v>
      </c>
      <c r="D51" s="441">
        <v>80</v>
      </c>
      <c r="E51" s="441">
        <v>80</v>
      </c>
      <c r="F51" s="441">
        <v>0</v>
      </c>
      <c r="G51" s="441">
        <v>0</v>
      </c>
      <c r="H51" s="441">
        <v>0</v>
      </c>
      <c r="I51" s="441">
        <v>0</v>
      </c>
      <c r="J51" s="441">
        <v>80</v>
      </c>
      <c r="K51" s="441">
        <v>80</v>
      </c>
      <c r="L51" s="441">
        <v>0</v>
      </c>
      <c r="M51" s="441">
        <v>0</v>
      </c>
      <c r="N51" s="441">
        <v>100</v>
      </c>
      <c r="O51" s="442">
        <v>1</v>
      </c>
      <c r="P51" s="424" t="s">
        <v>572</v>
      </c>
      <c r="Q51" s="423" t="s">
        <v>21</v>
      </c>
      <c r="R51" s="423" t="s">
        <v>21</v>
      </c>
      <c r="S51" s="317" t="s">
        <v>21</v>
      </c>
    </row>
    <row r="52" spans="1:19" ht="71.25" customHeight="1" x14ac:dyDescent="0.25">
      <c r="A52" s="430"/>
      <c r="B52" s="414" t="s">
        <v>574</v>
      </c>
      <c r="C52" s="424">
        <v>2024</v>
      </c>
      <c r="D52" s="441">
        <v>1677.7</v>
      </c>
      <c r="E52" s="441">
        <v>592.79999999999995</v>
      </c>
      <c r="F52" s="441">
        <v>0</v>
      </c>
      <c r="G52" s="441">
        <v>0</v>
      </c>
      <c r="H52" s="441">
        <v>1604.2</v>
      </c>
      <c r="I52" s="441">
        <v>519.29999999999995</v>
      </c>
      <c r="J52" s="441">
        <v>73.5</v>
      </c>
      <c r="K52" s="441">
        <v>73.5</v>
      </c>
      <c r="L52" s="441">
        <v>0</v>
      </c>
      <c r="M52" s="441">
        <v>0</v>
      </c>
      <c r="N52" s="441">
        <v>100</v>
      </c>
      <c r="O52" s="471">
        <f>E52/D52</f>
        <v>0.35334088335220837</v>
      </c>
      <c r="P52" s="472" t="s">
        <v>575</v>
      </c>
      <c r="Q52" s="412" t="s">
        <v>21</v>
      </c>
      <c r="R52" s="412" t="s">
        <v>21</v>
      </c>
      <c r="S52" s="470" t="s">
        <v>21</v>
      </c>
    </row>
    <row r="53" spans="1:19" ht="26.45" customHeight="1" x14ac:dyDescent="0.25">
      <c r="A53" s="568" t="s">
        <v>24</v>
      </c>
      <c r="B53" s="594" t="s">
        <v>423</v>
      </c>
      <c r="C53" s="265" t="s">
        <v>570</v>
      </c>
      <c r="D53" s="80">
        <f>SUM(D54:D57)</f>
        <v>29.9</v>
      </c>
      <c r="E53" s="80">
        <f t="shared" ref="E53:M53" si="27">SUM(E54:E57)</f>
        <v>29.9</v>
      </c>
      <c r="F53" s="80">
        <f t="shared" si="27"/>
        <v>0</v>
      </c>
      <c r="G53" s="80">
        <f t="shared" si="27"/>
        <v>0</v>
      </c>
      <c r="H53" s="80">
        <f t="shared" si="27"/>
        <v>0</v>
      </c>
      <c r="I53" s="80">
        <f t="shared" si="27"/>
        <v>0</v>
      </c>
      <c r="J53" s="80">
        <f t="shared" si="27"/>
        <v>29.9</v>
      </c>
      <c r="K53" s="80">
        <f t="shared" si="27"/>
        <v>29.9</v>
      </c>
      <c r="L53" s="80">
        <f t="shared" si="27"/>
        <v>0</v>
      </c>
      <c r="M53" s="80">
        <f t="shared" si="27"/>
        <v>0</v>
      </c>
      <c r="N53" s="80">
        <v>100</v>
      </c>
      <c r="O53" s="80">
        <v>100</v>
      </c>
      <c r="P53" s="568" t="s">
        <v>21</v>
      </c>
      <c r="Q53" s="568" t="s">
        <v>21</v>
      </c>
      <c r="R53" s="568" t="s">
        <v>21</v>
      </c>
      <c r="S53" s="568" t="s">
        <v>21</v>
      </c>
    </row>
    <row r="54" spans="1:19" ht="18.600000000000001" customHeight="1" x14ac:dyDescent="0.25">
      <c r="A54" s="569"/>
      <c r="B54" s="595"/>
      <c r="C54" s="292">
        <v>2021</v>
      </c>
      <c r="D54" s="71">
        <f>SUM(D58+D62)</f>
        <v>29.9</v>
      </c>
      <c r="E54" s="71">
        <f t="shared" ref="E54:M54" si="28">SUM(E58+E62)</f>
        <v>29.9</v>
      </c>
      <c r="F54" s="71">
        <f t="shared" si="28"/>
        <v>0</v>
      </c>
      <c r="G54" s="71">
        <f t="shared" si="28"/>
        <v>0</v>
      </c>
      <c r="H54" s="71">
        <f t="shared" si="28"/>
        <v>0</v>
      </c>
      <c r="I54" s="71">
        <f t="shared" si="28"/>
        <v>0</v>
      </c>
      <c r="J54" s="71">
        <f t="shared" si="28"/>
        <v>29.9</v>
      </c>
      <c r="K54" s="71">
        <f t="shared" si="28"/>
        <v>29.9</v>
      </c>
      <c r="L54" s="71">
        <f t="shared" si="28"/>
        <v>0</v>
      </c>
      <c r="M54" s="71">
        <f t="shared" si="28"/>
        <v>0</v>
      </c>
      <c r="N54" s="71">
        <v>100</v>
      </c>
      <c r="O54" s="71">
        <v>100</v>
      </c>
      <c r="P54" s="569"/>
      <c r="Q54" s="569"/>
      <c r="R54" s="569"/>
      <c r="S54" s="569"/>
    </row>
    <row r="55" spans="1:19" ht="20.45" customHeight="1" x14ac:dyDescent="0.25">
      <c r="A55" s="569"/>
      <c r="B55" s="595"/>
      <c r="C55" s="292">
        <v>2022</v>
      </c>
      <c r="D55" s="71">
        <f>SUM(D59+D63)</f>
        <v>0</v>
      </c>
      <c r="E55" s="71">
        <f t="shared" ref="E55:M55" si="29">SUM(E59+E63)</f>
        <v>0</v>
      </c>
      <c r="F55" s="71">
        <f t="shared" si="29"/>
        <v>0</v>
      </c>
      <c r="G55" s="71">
        <f t="shared" si="29"/>
        <v>0</v>
      </c>
      <c r="H55" s="71">
        <f t="shared" si="29"/>
        <v>0</v>
      </c>
      <c r="I55" s="71">
        <f t="shared" si="29"/>
        <v>0</v>
      </c>
      <c r="J55" s="71">
        <f t="shared" si="29"/>
        <v>0</v>
      </c>
      <c r="K55" s="71">
        <f t="shared" si="29"/>
        <v>0</v>
      </c>
      <c r="L55" s="71">
        <f t="shared" si="29"/>
        <v>0</v>
      </c>
      <c r="M55" s="71">
        <f t="shared" si="29"/>
        <v>0</v>
      </c>
      <c r="N55" s="71">
        <v>0</v>
      </c>
      <c r="O55" s="71">
        <v>0</v>
      </c>
      <c r="P55" s="569"/>
      <c r="Q55" s="569"/>
      <c r="R55" s="569"/>
      <c r="S55" s="569"/>
    </row>
    <row r="56" spans="1:19" ht="20.45" customHeight="1" x14ac:dyDescent="0.25">
      <c r="A56" s="569"/>
      <c r="B56" s="595"/>
      <c r="C56" s="352">
        <v>2023</v>
      </c>
      <c r="D56" s="71">
        <f>SUM(D60+D64)</f>
        <v>0</v>
      </c>
      <c r="E56" s="71">
        <f t="shared" ref="E56:M56" si="30">SUM(E60+E64)</f>
        <v>0</v>
      </c>
      <c r="F56" s="71">
        <f t="shared" si="30"/>
        <v>0</v>
      </c>
      <c r="G56" s="71">
        <f t="shared" si="30"/>
        <v>0</v>
      </c>
      <c r="H56" s="71">
        <f t="shared" si="30"/>
        <v>0</v>
      </c>
      <c r="I56" s="71">
        <f t="shared" si="30"/>
        <v>0</v>
      </c>
      <c r="J56" s="71">
        <f t="shared" si="30"/>
        <v>0</v>
      </c>
      <c r="K56" s="71">
        <f t="shared" si="30"/>
        <v>0</v>
      </c>
      <c r="L56" s="71">
        <f t="shared" si="30"/>
        <v>0</v>
      </c>
      <c r="M56" s="71">
        <f t="shared" si="30"/>
        <v>0</v>
      </c>
      <c r="N56" s="71">
        <v>0</v>
      </c>
      <c r="O56" s="71">
        <v>0</v>
      </c>
      <c r="P56" s="569"/>
      <c r="Q56" s="569"/>
      <c r="R56" s="569"/>
      <c r="S56" s="569"/>
    </row>
    <row r="57" spans="1:19" ht="20.45" customHeight="1" x14ac:dyDescent="0.25">
      <c r="A57" s="570"/>
      <c r="B57" s="619"/>
      <c r="C57" s="431">
        <v>2024</v>
      </c>
      <c r="D57" s="71">
        <f>SUM(D61+D65)</f>
        <v>0</v>
      </c>
      <c r="E57" s="71">
        <f t="shared" ref="E57:M57" si="31">SUM(E61+E65)</f>
        <v>0</v>
      </c>
      <c r="F57" s="71">
        <f t="shared" si="31"/>
        <v>0</v>
      </c>
      <c r="G57" s="71">
        <f t="shared" si="31"/>
        <v>0</v>
      </c>
      <c r="H57" s="71">
        <f t="shared" si="31"/>
        <v>0</v>
      </c>
      <c r="I57" s="71">
        <f t="shared" si="31"/>
        <v>0</v>
      </c>
      <c r="J57" s="71">
        <f t="shared" si="31"/>
        <v>0</v>
      </c>
      <c r="K57" s="71">
        <f t="shared" si="31"/>
        <v>0</v>
      </c>
      <c r="L57" s="71">
        <f t="shared" si="31"/>
        <v>0</v>
      </c>
      <c r="M57" s="71">
        <f t="shared" si="31"/>
        <v>0</v>
      </c>
      <c r="N57" s="71">
        <v>0</v>
      </c>
      <c r="O57" s="71">
        <v>0</v>
      </c>
      <c r="P57" s="570"/>
      <c r="Q57" s="570"/>
      <c r="R57" s="570"/>
      <c r="S57" s="570"/>
    </row>
    <row r="58" spans="1:19" ht="22.9" customHeight="1" x14ac:dyDescent="0.25">
      <c r="A58" s="568"/>
      <c r="B58" s="550" t="s">
        <v>424</v>
      </c>
      <c r="C58" s="268">
        <v>2021</v>
      </c>
      <c r="D58" s="271">
        <v>29.9</v>
      </c>
      <c r="E58" s="271">
        <v>29.9</v>
      </c>
      <c r="F58" s="271">
        <v>0</v>
      </c>
      <c r="G58" s="271">
        <v>0</v>
      </c>
      <c r="H58" s="271">
        <v>0</v>
      </c>
      <c r="I58" s="271">
        <v>0</v>
      </c>
      <c r="J58" s="271">
        <v>29.9</v>
      </c>
      <c r="K58" s="271">
        <v>29.9</v>
      </c>
      <c r="L58" s="271">
        <v>0</v>
      </c>
      <c r="M58" s="271">
        <v>0</v>
      </c>
      <c r="N58" s="271">
        <v>100</v>
      </c>
      <c r="O58" s="271">
        <v>100</v>
      </c>
      <c r="P58" s="500" t="s">
        <v>460</v>
      </c>
      <c r="Q58" s="294">
        <v>16</v>
      </c>
      <c r="R58" s="294">
        <v>16</v>
      </c>
      <c r="S58" s="294">
        <v>100</v>
      </c>
    </row>
    <row r="59" spans="1:19" ht="19.149999999999999" customHeight="1" x14ac:dyDescent="0.25">
      <c r="A59" s="569"/>
      <c r="B59" s="551"/>
      <c r="C59" s="289">
        <v>2022</v>
      </c>
      <c r="D59" s="295">
        <v>0</v>
      </c>
      <c r="E59" s="295">
        <v>0</v>
      </c>
      <c r="F59" s="295">
        <v>0</v>
      </c>
      <c r="G59" s="295">
        <v>0</v>
      </c>
      <c r="H59" s="295">
        <v>0</v>
      </c>
      <c r="I59" s="295">
        <v>0</v>
      </c>
      <c r="J59" s="295">
        <v>0</v>
      </c>
      <c r="K59" s="295">
        <v>0</v>
      </c>
      <c r="L59" s="295">
        <v>0</v>
      </c>
      <c r="M59" s="295">
        <v>0</v>
      </c>
      <c r="N59" s="295">
        <v>0</v>
      </c>
      <c r="O59" s="295">
        <v>0</v>
      </c>
      <c r="P59" s="507"/>
      <c r="Q59" s="294" t="s">
        <v>239</v>
      </c>
      <c r="R59" s="294" t="s">
        <v>239</v>
      </c>
      <c r="S59" s="294" t="s">
        <v>239</v>
      </c>
    </row>
    <row r="60" spans="1:19" ht="28.15" customHeight="1" x14ac:dyDescent="0.25">
      <c r="A60" s="569"/>
      <c r="B60" s="552"/>
      <c r="C60" s="342">
        <v>2023</v>
      </c>
      <c r="D60" s="368">
        <v>0</v>
      </c>
      <c r="E60" s="368">
        <v>0</v>
      </c>
      <c r="F60" s="368">
        <v>0</v>
      </c>
      <c r="G60" s="368">
        <v>0</v>
      </c>
      <c r="H60" s="368">
        <v>0</v>
      </c>
      <c r="I60" s="368">
        <v>0</v>
      </c>
      <c r="J60" s="368">
        <v>0</v>
      </c>
      <c r="K60" s="368">
        <v>0</v>
      </c>
      <c r="L60" s="368">
        <v>0</v>
      </c>
      <c r="M60" s="368">
        <v>0</v>
      </c>
      <c r="N60" s="368">
        <v>0</v>
      </c>
      <c r="O60" s="368">
        <v>0</v>
      </c>
      <c r="P60" s="501"/>
      <c r="Q60" s="340" t="s">
        <v>239</v>
      </c>
      <c r="R60" s="340" t="s">
        <v>239</v>
      </c>
      <c r="S60" s="340" t="s">
        <v>239</v>
      </c>
    </row>
    <row r="61" spans="1:19" ht="28.15" customHeight="1" x14ac:dyDescent="0.25">
      <c r="A61" s="570"/>
      <c r="B61" s="414" t="s">
        <v>576</v>
      </c>
      <c r="C61" s="413">
        <v>2024</v>
      </c>
      <c r="D61" s="440">
        <v>0</v>
      </c>
      <c r="E61" s="440">
        <v>0</v>
      </c>
      <c r="F61" s="440">
        <v>0</v>
      </c>
      <c r="G61" s="440">
        <v>0</v>
      </c>
      <c r="H61" s="440">
        <v>0</v>
      </c>
      <c r="I61" s="440">
        <v>0</v>
      </c>
      <c r="J61" s="440">
        <v>0</v>
      </c>
      <c r="K61" s="440">
        <v>0</v>
      </c>
      <c r="L61" s="440">
        <v>0</v>
      </c>
      <c r="M61" s="440">
        <v>0</v>
      </c>
      <c r="N61" s="440">
        <v>0</v>
      </c>
      <c r="O61" s="440">
        <v>0</v>
      </c>
      <c r="P61" s="412" t="s">
        <v>21</v>
      </c>
      <c r="Q61" s="411" t="s">
        <v>21</v>
      </c>
      <c r="R61" s="411" t="s">
        <v>21</v>
      </c>
      <c r="S61" s="411" t="s">
        <v>21</v>
      </c>
    </row>
    <row r="62" spans="1:19" ht="16.899999999999999" customHeight="1" x14ac:dyDescent="0.25">
      <c r="A62" s="568"/>
      <c r="B62" s="550" t="s">
        <v>425</v>
      </c>
      <c r="C62" s="268">
        <v>2021</v>
      </c>
      <c r="D62" s="271">
        <v>0</v>
      </c>
      <c r="E62" s="271">
        <v>0</v>
      </c>
      <c r="F62" s="271">
        <v>0</v>
      </c>
      <c r="G62" s="271">
        <v>0</v>
      </c>
      <c r="H62" s="271">
        <v>0</v>
      </c>
      <c r="I62" s="271">
        <v>0</v>
      </c>
      <c r="J62" s="271">
        <v>0</v>
      </c>
      <c r="K62" s="271">
        <v>0</v>
      </c>
      <c r="L62" s="271">
        <v>0</v>
      </c>
      <c r="M62" s="271">
        <v>0</v>
      </c>
      <c r="N62" s="271">
        <v>0</v>
      </c>
      <c r="O62" s="271">
        <v>0</v>
      </c>
      <c r="P62" s="568" t="s">
        <v>239</v>
      </c>
      <c r="Q62" s="568" t="s">
        <v>239</v>
      </c>
      <c r="R62" s="568" t="s">
        <v>239</v>
      </c>
      <c r="S62" s="568" t="s">
        <v>239</v>
      </c>
    </row>
    <row r="63" spans="1:19" ht="17.45" customHeight="1" x14ac:dyDescent="0.25">
      <c r="A63" s="569"/>
      <c r="B63" s="551"/>
      <c r="C63" s="289">
        <v>2022</v>
      </c>
      <c r="D63" s="295">
        <v>0</v>
      </c>
      <c r="E63" s="295">
        <v>0</v>
      </c>
      <c r="F63" s="295">
        <v>0</v>
      </c>
      <c r="G63" s="295">
        <v>0</v>
      </c>
      <c r="H63" s="295">
        <v>0</v>
      </c>
      <c r="I63" s="295">
        <v>0</v>
      </c>
      <c r="J63" s="295">
        <v>0</v>
      </c>
      <c r="K63" s="295">
        <v>0</v>
      </c>
      <c r="L63" s="295">
        <v>0</v>
      </c>
      <c r="M63" s="295">
        <v>0</v>
      </c>
      <c r="N63" s="295">
        <v>0</v>
      </c>
      <c r="O63" s="295">
        <v>0</v>
      </c>
      <c r="P63" s="569"/>
      <c r="Q63" s="569"/>
      <c r="R63" s="569"/>
      <c r="S63" s="569"/>
    </row>
    <row r="64" spans="1:19" ht="22.9" customHeight="1" x14ac:dyDescent="0.25">
      <c r="A64" s="569"/>
      <c r="B64" s="551"/>
      <c r="C64" s="342">
        <v>2023</v>
      </c>
      <c r="D64" s="368">
        <v>0</v>
      </c>
      <c r="E64" s="368">
        <v>0</v>
      </c>
      <c r="F64" s="368">
        <v>0</v>
      </c>
      <c r="G64" s="368">
        <v>0</v>
      </c>
      <c r="H64" s="368">
        <v>0</v>
      </c>
      <c r="I64" s="368">
        <v>0</v>
      </c>
      <c r="J64" s="368">
        <v>0</v>
      </c>
      <c r="K64" s="368">
        <v>0</v>
      </c>
      <c r="L64" s="368">
        <v>0</v>
      </c>
      <c r="M64" s="368">
        <v>0</v>
      </c>
      <c r="N64" s="368">
        <v>0</v>
      </c>
      <c r="O64" s="368">
        <v>0</v>
      </c>
      <c r="P64" s="569"/>
      <c r="Q64" s="569"/>
      <c r="R64" s="569"/>
      <c r="S64" s="569"/>
    </row>
    <row r="65" spans="1:19" ht="22.9" customHeight="1" x14ac:dyDescent="0.25">
      <c r="A65" s="570"/>
      <c r="B65" s="552"/>
      <c r="C65" s="413">
        <v>2024</v>
      </c>
      <c r="D65" s="440">
        <v>0</v>
      </c>
      <c r="E65" s="440">
        <v>0</v>
      </c>
      <c r="F65" s="440">
        <v>0</v>
      </c>
      <c r="G65" s="440">
        <v>0</v>
      </c>
      <c r="H65" s="440">
        <v>0</v>
      </c>
      <c r="I65" s="440">
        <v>0</v>
      </c>
      <c r="J65" s="440">
        <v>0</v>
      </c>
      <c r="K65" s="440">
        <v>0</v>
      </c>
      <c r="L65" s="440">
        <v>0</v>
      </c>
      <c r="M65" s="440">
        <v>0</v>
      </c>
      <c r="N65" s="440">
        <v>0</v>
      </c>
      <c r="O65" s="440">
        <v>0</v>
      </c>
      <c r="P65" s="570"/>
      <c r="Q65" s="570"/>
      <c r="R65" s="570"/>
      <c r="S65" s="570"/>
    </row>
    <row r="66" spans="1:19" ht="16.899999999999999" customHeight="1" x14ac:dyDescent="0.25">
      <c r="A66" s="568" t="s">
        <v>25</v>
      </c>
      <c r="B66" s="594" t="s">
        <v>426</v>
      </c>
      <c r="C66" s="265" t="s">
        <v>570</v>
      </c>
      <c r="D66" s="80">
        <f>SUM(D67:D70)</f>
        <v>1355.9</v>
      </c>
      <c r="E66" s="80">
        <f t="shared" ref="E66:M66" si="32">SUM(E67:E70)</f>
        <v>1355.9</v>
      </c>
      <c r="F66" s="80">
        <f t="shared" si="32"/>
        <v>0</v>
      </c>
      <c r="G66" s="80">
        <f t="shared" si="32"/>
        <v>0</v>
      </c>
      <c r="H66" s="80">
        <f t="shared" si="32"/>
        <v>0</v>
      </c>
      <c r="I66" s="80">
        <f t="shared" si="32"/>
        <v>0</v>
      </c>
      <c r="J66" s="80">
        <f t="shared" si="32"/>
        <v>1355.9</v>
      </c>
      <c r="K66" s="80">
        <f t="shared" si="32"/>
        <v>1355.9</v>
      </c>
      <c r="L66" s="80">
        <f t="shared" si="32"/>
        <v>0</v>
      </c>
      <c r="M66" s="80">
        <f t="shared" si="32"/>
        <v>0</v>
      </c>
      <c r="N66" s="80">
        <v>100</v>
      </c>
      <c r="O66" s="80">
        <v>100</v>
      </c>
      <c r="P66" s="568" t="s">
        <v>21</v>
      </c>
      <c r="Q66" s="568" t="s">
        <v>21</v>
      </c>
      <c r="R66" s="568" t="s">
        <v>21</v>
      </c>
      <c r="S66" s="568" t="s">
        <v>21</v>
      </c>
    </row>
    <row r="67" spans="1:19" ht="16.149999999999999" customHeight="1" x14ac:dyDescent="0.25">
      <c r="A67" s="569"/>
      <c r="B67" s="595"/>
      <c r="C67" s="293">
        <v>2021</v>
      </c>
      <c r="D67" s="80">
        <f>SUM(D71+D75)</f>
        <v>522.4</v>
      </c>
      <c r="E67" s="80">
        <f t="shared" ref="E67:M67" si="33">SUM(E71+E75)</f>
        <v>522.4</v>
      </c>
      <c r="F67" s="80">
        <f t="shared" si="33"/>
        <v>0</v>
      </c>
      <c r="G67" s="80">
        <f t="shared" si="33"/>
        <v>0</v>
      </c>
      <c r="H67" s="80">
        <f t="shared" si="33"/>
        <v>0</v>
      </c>
      <c r="I67" s="80">
        <f t="shared" si="33"/>
        <v>0</v>
      </c>
      <c r="J67" s="80">
        <f t="shared" si="33"/>
        <v>522.4</v>
      </c>
      <c r="K67" s="80">
        <f t="shared" si="33"/>
        <v>522.4</v>
      </c>
      <c r="L67" s="80">
        <f t="shared" si="33"/>
        <v>0</v>
      </c>
      <c r="M67" s="80">
        <f t="shared" si="33"/>
        <v>0</v>
      </c>
      <c r="N67" s="80">
        <v>100</v>
      </c>
      <c r="O67" s="80">
        <v>100</v>
      </c>
      <c r="P67" s="569"/>
      <c r="Q67" s="569"/>
      <c r="R67" s="569"/>
      <c r="S67" s="569"/>
    </row>
    <row r="68" spans="1:19" ht="18" customHeight="1" x14ac:dyDescent="0.25">
      <c r="A68" s="569"/>
      <c r="B68" s="595"/>
      <c r="C68" s="293">
        <v>2022</v>
      </c>
      <c r="D68" s="80">
        <f>SUM(D76+D79)</f>
        <v>758.5</v>
      </c>
      <c r="E68" s="80">
        <f t="shared" ref="E68:M68" si="34">SUM(E76+E79)</f>
        <v>758.5</v>
      </c>
      <c r="F68" s="80">
        <f t="shared" si="34"/>
        <v>0</v>
      </c>
      <c r="G68" s="80">
        <f t="shared" si="34"/>
        <v>0</v>
      </c>
      <c r="H68" s="80">
        <f t="shared" si="34"/>
        <v>0</v>
      </c>
      <c r="I68" s="80">
        <f t="shared" si="34"/>
        <v>0</v>
      </c>
      <c r="J68" s="80">
        <f t="shared" si="34"/>
        <v>758.5</v>
      </c>
      <c r="K68" s="80">
        <f t="shared" si="34"/>
        <v>758.5</v>
      </c>
      <c r="L68" s="80">
        <f t="shared" si="34"/>
        <v>0</v>
      </c>
      <c r="M68" s="80">
        <f t="shared" si="34"/>
        <v>0</v>
      </c>
      <c r="N68" s="80">
        <v>100</v>
      </c>
      <c r="O68" s="80">
        <v>100</v>
      </c>
      <c r="P68" s="569"/>
      <c r="Q68" s="569"/>
      <c r="R68" s="569"/>
      <c r="S68" s="569"/>
    </row>
    <row r="69" spans="1:19" ht="18" customHeight="1" x14ac:dyDescent="0.25">
      <c r="A69" s="569"/>
      <c r="B69" s="595"/>
      <c r="C69" s="359">
        <v>2023</v>
      </c>
      <c r="D69" s="80">
        <f>SUM(D73+D77+D80)</f>
        <v>75</v>
      </c>
      <c r="E69" s="80">
        <f t="shared" ref="E69:M69" si="35">SUM(E73+E77+E80)</f>
        <v>75</v>
      </c>
      <c r="F69" s="80">
        <f t="shared" si="35"/>
        <v>0</v>
      </c>
      <c r="G69" s="80">
        <f t="shared" si="35"/>
        <v>0</v>
      </c>
      <c r="H69" s="80">
        <f t="shared" si="35"/>
        <v>0</v>
      </c>
      <c r="I69" s="80">
        <f t="shared" si="35"/>
        <v>0</v>
      </c>
      <c r="J69" s="80">
        <f t="shared" si="35"/>
        <v>75</v>
      </c>
      <c r="K69" s="80">
        <f t="shared" si="35"/>
        <v>75</v>
      </c>
      <c r="L69" s="80">
        <f t="shared" si="35"/>
        <v>0</v>
      </c>
      <c r="M69" s="80">
        <f t="shared" si="35"/>
        <v>0</v>
      </c>
      <c r="N69" s="80">
        <v>100</v>
      </c>
      <c r="O69" s="80">
        <v>100</v>
      </c>
      <c r="P69" s="569"/>
      <c r="Q69" s="569"/>
      <c r="R69" s="569"/>
      <c r="S69" s="569"/>
    </row>
    <row r="70" spans="1:19" ht="18" customHeight="1" x14ac:dyDescent="0.25">
      <c r="A70" s="570"/>
      <c r="B70" s="619"/>
      <c r="C70" s="437">
        <v>2024</v>
      </c>
      <c r="D70" s="80">
        <f>SUM(D74+D78+D81)</f>
        <v>0</v>
      </c>
      <c r="E70" s="80">
        <f t="shared" ref="E70:M70" si="36">SUM(E74+E78+E81)</f>
        <v>0</v>
      </c>
      <c r="F70" s="80">
        <f t="shared" si="36"/>
        <v>0</v>
      </c>
      <c r="G70" s="80">
        <f t="shared" si="36"/>
        <v>0</v>
      </c>
      <c r="H70" s="80">
        <f t="shared" si="36"/>
        <v>0</v>
      </c>
      <c r="I70" s="80">
        <f t="shared" si="36"/>
        <v>0</v>
      </c>
      <c r="J70" s="80">
        <f t="shared" si="36"/>
        <v>0</v>
      </c>
      <c r="K70" s="80">
        <f t="shared" si="36"/>
        <v>0</v>
      </c>
      <c r="L70" s="80">
        <f t="shared" si="36"/>
        <v>0</v>
      </c>
      <c r="M70" s="80">
        <f t="shared" si="36"/>
        <v>0</v>
      </c>
      <c r="N70" s="80">
        <v>0</v>
      </c>
      <c r="O70" s="80">
        <v>0</v>
      </c>
      <c r="P70" s="570"/>
      <c r="Q70" s="570"/>
      <c r="R70" s="570"/>
      <c r="S70" s="570"/>
    </row>
    <row r="71" spans="1:19" ht="16.149999999999999" customHeight="1" x14ac:dyDescent="0.25">
      <c r="A71" s="574"/>
      <c r="B71" s="550" t="s">
        <v>427</v>
      </c>
      <c r="C71" s="264">
        <v>2021</v>
      </c>
      <c r="D71" s="70">
        <v>9</v>
      </c>
      <c r="E71" s="70">
        <v>9</v>
      </c>
      <c r="F71" s="70">
        <v>0</v>
      </c>
      <c r="G71" s="70">
        <v>0</v>
      </c>
      <c r="H71" s="70">
        <v>0</v>
      </c>
      <c r="I71" s="70">
        <v>0</v>
      </c>
      <c r="J71" s="70">
        <v>9</v>
      </c>
      <c r="K71" s="70">
        <v>9</v>
      </c>
      <c r="L71" s="70">
        <v>0</v>
      </c>
      <c r="M71" s="70">
        <v>0</v>
      </c>
      <c r="N71" s="70">
        <v>100</v>
      </c>
      <c r="O71" s="70">
        <v>100</v>
      </c>
      <c r="P71" s="500" t="s">
        <v>461</v>
      </c>
      <c r="Q71" s="270">
        <v>2</v>
      </c>
      <c r="R71" s="270">
        <v>2</v>
      </c>
      <c r="S71" s="285">
        <v>100</v>
      </c>
    </row>
    <row r="72" spans="1:19" ht="19.149999999999999" customHeight="1" x14ac:dyDescent="0.25">
      <c r="A72" s="579"/>
      <c r="B72" s="551"/>
      <c r="C72" s="290">
        <v>2022</v>
      </c>
      <c r="D72" s="70">
        <v>0</v>
      </c>
      <c r="E72" s="70">
        <v>0</v>
      </c>
      <c r="F72" s="70">
        <v>0</v>
      </c>
      <c r="G72" s="70">
        <v>0</v>
      </c>
      <c r="H72" s="70">
        <v>0</v>
      </c>
      <c r="I72" s="70">
        <v>0</v>
      </c>
      <c r="J72" s="70">
        <v>0</v>
      </c>
      <c r="K72" s="70">
        <v>0</v>
      </c>
      <c r="L72" s="70">
        <v>0</v>
      </c>
      <c r="M72" s="70">
        <v>0</v>
      </c>
      <c r="N72" s="70">
        <v>0</v>
      </c>
      <c r="O72" s="70">
        <v>0</v>
      </c>
      <c r="P72" s="507"/>
      <c r="Q72" s="288">
        <v>0</v>
      </c>
      <c r="R72" s="288">
        <v>0</v>
      </c>
      <c r="S72" s="286">
        <v>0</v>
      </c>
    </row>
    <row r="73" spans="1:19" ht="19.149999999999999" customHeight="1" x14ac:dyDescent="0.25">
      <c r="A73" s="579"/>
      <c r="B73" s="551"/>
      <c r="C73" s="356">
        <v>2023</v>
      </c>
      <c r="D73" s="70">
        <v>0</v>
      </c>
      <c r="E73" s="70">
        <v>0</v>
      </c>
      <c r="F73" s="70">
        <v>0</v>
      </c>
      <c r="G73" s="70">
        <v>0</v>
      </c>
      <c r="H73" s="70">
        <v>0</v>
      </c>
      <c r="I73" s="70">
        <v>0</v>
      </c>
      <c r="J73" s="70">
        <v>0</v>
      </c>
      <c r="K73" s="70">
        <v>0</v>
      </c>
      <c r="L73" s="70">
        <v>0</v>
      </c>
      <c r="M73" s="70">
        <v>0</v>
      </c>
      <c r="N73" s="70">
        <v>0</v>
      </c>
      <c r="O73" s="70">
        <v>0</v>
      </c>
      <c r="P73" s="507"/>
      <c r="Q73" s="340">
        <v>0</v>
      </c>
      <c r="R73" s="340">
        <v>0</v>
      </c>
      <c r="S73" s="367">
        <v>0</v>
      </c>
    </row>
    <row r="74" spans="1:19" ht="19.149999999999999" customHeight="1" x14ac:dyDescent="0.25">
      <c r="A74" s="575"/>
      <c r="B74" s="552"/>
      <c r="C74" s="424">
        <v>2024</v>
      </c>
      <c r="D74" s="70">
        <v>0</v>
      </c>
      <c r="E74" s="70">
        <v>0</v>
      </c>
      <c r="F74" s="70">
        <v>0</v>
      </c>
      <c r="G74" s="70">
        <v>0</v>
      </c>
      <c r="H74" s="70">
        <v>0</v>
      </c>
      <c r="I74" s="70">
        <v>0</v>
      </c>
      <c r="J74" s="70">
        <v>0</v>
      </c>
      <c r="K74" s="70">
        <v>0</v>
      </c>
      <c r="L74" s="70">
        <v>0</v>
      </c>
      <c r="M74" s="70">
        <v>0</v>
      </c>
      <c r="N74" s="70">
        <v>0</v>
      </c>
      <c r="O74" s="70">
        <v>0</v>
      </c>
      <c r="P74" s="501"/>
      <c r="Q74" s="411" t="s">
        <v>21</v>
      </c>
      <c r="R74" s="411" t="s">
        <v>21</v>
      </c>
      <c r="S74" s="435" t="s">
        <v>21</v>
      </c>
    </row>
    <row r="75" spans="1:19" ht="16.899999999999999" customHeight="1" x14ac:dyDescent="0.25">
      <c r="A75" s="574"/>
      <c r="B75" s="550" t="s">
        <v>462</v>
      </c>
      <c r="C75" s="264">
        <v>2021</v>
      </c>
      <c r="D75" s="70">
        <v>513.4</v>
      </c>
      <c r="E75" s="70">
        <v>513.4</v>
      </c>
      <c r="F75" s="70">
        <v>0</v>
      </c>
      <c r="G75" s="70">
        <v>0</v>
      </c>
      <c r="H75" s="70">
        <v>0</v>
      </c>
      <c r="I75" s="70">
        <v>0</v>
      </c>
      <c r="J75" s="70">
        <v>513.4</v>
      </c>
      <c r="K75" s="70">
        <v>513.4</v>
      </c>
      <c r="L75" s="70">
        <v>0</v>
      </c>
      <c r="M75" s="70">
        <v>0</v>
      </c>
      <c r="N75" s="70">
        <v>100</v>
      </c>
      <c r="O75" s="70">
        <v>100</v>
      </c>
      <c r="P75" s="500" t="s">
        <v>463</v>
      </c>
      <c r="Q75" s="269">
        <v>17</v>
      </c>
      <c r="R75" s="269">
        <v>17</v>
      </c>
      <c r="S75" s="286">
        <v>100</v>
      </c>
    </row>
    <row r="76" spans="1:19" ht="18" customHeight="1" x14ac:dyDescent="0.25">
      <c r="A76" s="579"/>
      <c r="B76" s="551"/>
      <c r="C76" s="290">
        <v>2022</v>
      </c>
      <c r="D76" s="70">
        <v>8.5</v>
      </c>
      <c r="E76" s="70">
        <v>8.5</v>
      </c>
      <c r="F76" s="70">
        <v>0</v>
      </c>
      <c r="G76" s="70">
        <v>0</v>
      </c>
      <c r="H76" s="70">
        <v>0</v>
      </c>
      <c r="I76" s="70">
        <v>0</v>
      </c>
      <c r="J76" s="70">
        <v>8.5</v>
      </c>
      <c r="K76" s="70">
        <v>8.5</v>
      </c>
      <c r="L76" s="70">
        <v>0</v>
      </c>
      <c r="M76" s="70">
        <v>0</v>
      </c>
      <c r="N76" s="70">
        <v>100</v>
      </c>
      <c r="O76" s="70">
        <v>100</v>
      </c>
      <c r="P76" s="507"/>
      <c r="Q76" s="288">
        <v>1</v>
      </c>
      <c r="R76" s="288">
        <v>1</v>
      </c>
      <c r="S76" s="286">
        <v>100</v>
      </c>
    </row>
    <row r="77" spans="1:19" ht="19.899999999999999" customHeight="1" x14ac:dyDescent="0.25">
      <c r="A77" s="579"/>
      <c r="B77" s="551"/>
      <c r="C77" s="356">
        <v>2023</v>
      </c>
      <c r="D77" s="70">
        <v>75</v>
      </c>
      <c r="E77" s="70">
        <v>75</v>
      </c>
      <c r="F77" s="70">
        <v>0</v>
      </c>
      <c r="G77" s="70">
        <v>0</v>
      </c>
      <c r="H77" s="70">
        <v>0</v>
      </c>
      <c r="I77" s="70">
        <v>0</v>
      </c>
      <c r="J77" s="70">
        <v>75</v>
      </c>
      <c r="K77" s="70">
        <v>75</v>
      </c>
      <c r="L77" s="70">
        <v>0</v>
      </c>
      <c r="M77" s="70">
        <v>0</v>
      </c>
      <c r="N77" s="70">
        <v>100</v>
      </c>
      <c r="O77" s="70">
        <v>100</v>
      </c>
      <c r="P77" s="507"/>
      <c r="Q77" s="340">
        <v>1</v>
      </c>
      <c r="R77" s="340">
        <v>1</v>
      </c>
      <c r="S77" s="367">
        <v>100</v>
      </c>
    </row>
    <row r="78" spans="1:19" ht="19.899999999999999" customHeight="1" x14ac:dyDescent="0.25">
      <c r="A78" s="575"/>
      <c r="B78" s="552"/>
      <c r="C78" s="424">
        <v>2024</v>
      </c>
      <c r="D78" s="70">
        <v>0</v>
      </c>
      <c r="E78" s="70">
        <v>0</v>
      </c>
      <c r="F78" s="70">
        <v>0</v>
      </c>
      <c r="G78" s="70">
        <v>0</v>
      </c>
      <c r="H78" s="70">
        <v>0</v>
      </c>
      <c r="I78" s="70">
        <v>0</v>
      </c>
      <c r="J78" s="70">
        <v>0</v>
      </c>
      <c r="K78" s="70">
        <v>0</v>
      </c>
      <c r="L78" s="70">
        <v>0</v>
      </c>
      <c r="M78" s="70">
        <v>0</v>
      </c>
      <c r="N78" s="70">
        <v>0</v>
      </c>
      <c r="O78" s="70">
        <v>0</v>
      </c>
      <c r="P78" s="501"/>
      <c r="Q78" s="411" t="s">
        <v>21</v>
      </c>
      <c r="R78" s="411" t="s">
        <v>21</v>
      </c>
      <c r="S78" s="435" t="s">
        <v>21</v>
      </c>
    </row>
    <row r="79" spans="1:19" ht="20.45" customHeight="1" x14ac:dyDescent="0.25">
      <c r="A79" s="574"/>
      <c r="B79" s="550" t="s">
        <v>465</v>
      </c>
      <c r="C79" s="290">
        <v>2022</v>
      </c>
      <c r="D79" s="70">
        <v>750</v>
      </c>
      <c r="E79" s="70">
        <v>750</v>
      </c>
      <c r="F79" s="70">
        <v>0</v>
      </c>
      <c r="G79" s="70">
        <v>0</v>
      </c>
      <c r="H79" s="70">
        <v>0</v>
      </c>
      <c r="I79" s="70">
        <v>0</v>
      </c>
      <c r="J79" s="70">
        <v>750</v>
      </c>
      <c r="K79" s="70">
        <v>750</v>
      </c>
      <c r="L79" s="70">
        <v>0</v>
      </c>
      <c r="M79" s="70">
        <v>0</v>
      </c>
      <c r="N79" s="70">
        <v>100</v>
      </c>
      <c r="O79" s="70">
        <v>100</v>
      </c>
      <c r="P79" s="527" t="s">
        <v>21</v>
      </c>
      <c r="Q79" s="527" t="s">
        <v>21</v>
      </c>
      <c r="R79" s="527" t="s">
        <v>21</v>
      </c>
      <c r="S79" s="636" t="s">
        <v>21</v>
      </c>
    </row>
    <row r="80" spans="1:19" ht="21.6" customHeight="1" x14ac:dyDescent="0.25">
      <c r="A80" s="579"/>
      <c r="B80" s="551"/>
      <c r="C80" s="356">
        <v>2023</v>
      </c>
      <c r="D80" s="70">
        <v>0</v>
      </c>
      <c r="E80" s="70">
        <v>0</v>
      </c>
      <c r="F80" s="70">
        <v>0</v>
      </c>
      <c r="G80" s="70">
        <v>0</v>
      </c>
      <c r="H80" s="70">
        <v>0</v>
      </c>
      <c r="I80" s="70">
        <v>0</v>
      </c>
      <c r="J80" s="70">
        <v>0</v>
      </c>
      <c r="K80" s="70">
        <v>0</v>
      </c>
      <c r="L80" s="70">
        <v>0</v>
      </c>
      <c r="M80" s="70">
        <v>0</v>
      </c>
      <c r="N80" s="70">
        <v>0</v>
      </c>
      <c r="O80" s="70">
        <v>0</v>
      </c>
      <c r="P80" s="528"/>
      <c r="Q80" s="528"/>
      <c r="R80" s="528"/>
      <c r="S80" s="637"/>
    </row>
    <row r="81" spans="1:19" ht="21.6" customHeight="1" x14ac:dyDescent="0.25">
      <c r="A81" s="575"/>
      <c r="B81" s="552"/>
      <c r="C81" s="424">
        <v>2024</v>
      </c>
      <c r="D81" s="70">
        <v>0</v>
      </c>
      <c r="E81" s="70">
        <v>0</v>
      </c>
      <c r="F81" s="70">
        <v>0</v>
      </c>
      <c r="G81" s="70">
        <v>0</v>
      </c>
      <c r="H81" s="70">
        <v>0</v>
      </c>
      <c r="I81" s="70">
        <v>0</v>
      </c>
      <c r="J81" s="70">
        <v>0</v>
      </c>
      <c r="K81" s="70">
        <v>0</v>
      </c>
      <c r="L81" s="70">
        <v>0</v>
      </c>
      <c r="M81" s="70">
        <v>0</v>
      </c>
      <c r="N81" s="70">
        <v>0</v>
      </c>
      <c r="O81" s="70">
        <v>0</v>
      </c>
      <c r="P81" s="529"/>
      <c r="Q81" s="529"/>
      <c r="R81" s="529"/>
      <c r="S81" s="638"/>
    </row>
    <row r="82" spans="1:19" ht="19.899999999999999" customHeight="1" x14ac:dyDescent="0.25">
      <c r="A82" s="568" t="s">
        <v>353</v>
      </c>
      <c r="B82" s="594" t="s">
        <v>428</v>
      </c>
      <c r="C82" s="265" t="s">
        <v>570</v>
      </c>
      <c r="D82" s="80">
        <f>SUM(D83:D86)</f>
        <v>18.399999999999999</v>
      </c>
      <c r="E82" s="80">
        <f t="shared" ref="E82:M82" si="37">SUM(E83:E86)</f>
        <v>18.399999999999999</v>
      </c>
      <c r="F82" s="80">
        <f t="shared" si="37"/>
        <v>0</v>
      </c>
      <c r="G82" s="80">
        <f t="shared" si="37"/>
        <v>0</v>
      </c>
      <c r="H82" s="80">
        <f t="shared" si="37"/>
        <v>0</v>
      </c>
      <c r="I82" s="80">
        <f t="shared" si="37"/>
        <v>0</v>
      </c>
      <c r="J82" s="80">
        <f t="shared" si="37"/>
        <v>18.399999999999999</v>
      </c>
      <c r="K82" s="80">
        <f t="shared" si="37"/>
        <v>18.399999999999999</v>
      </c>
      <c r="L82" s="80">
        <f t="shared" si="37"/>
        <v>0</v>
      </c>
      <c r="M82" s="80">
        <f t="shared" si="37"/>
        <v>0</v>
      </c>
      <c r="N82" s="80">
        <v>100</v>
      </c>
      <c r="O82" s="80">
        <v>100</v>
      </c>
      <c r="P82" s="568" t="s">
        <v>21</v>
      </c>
      <c r="Q82" s="568" t="s">
        <v>21</v>
      </c>
      <c r="R82" s="568" t="s">
        <v>21</v>
      </c>
      <c r="S82" s="568" t="s">
        <v>21</v>
      </c>
    </row>
    <row r="83" spans="1:19" ht="18.600000000000001" customHeight="1" x14ac:dyDescent="0.25">
      <c r="A83" s="569"/>
      <c r="B83" s="595"/>
      <c r="C83" s="293">
        <v>2021</v>
      </c>
      <c r="D83" s="80">
        <f>SUM(D87)</f>
        <v>0</v>
      </c>
      <c r="E83" s="80">
        <f t="shared" ref="E83:M83" si="38">SUM(E87)</f>
        <v>0</v>
      </c>
      <c r="F83" s="80">
        <f t="shared" si="38"/>
        <v>0</v>
      </c>
      <c r="G83" s="80">
        <f t="shared" si="38"/>
        <v>0</v>
      </c>
      <c r="H83" s="80">
        <f t="shared" si="38"/>
        <v>0</v>
      </c>
      <c r="I83" s="80">
        <f t="shared" si="38"/>
        <v>0</v>
      </c>
      <c r="J83" s="80">
        <f t="shared" si="38"/>
        <v>0</v>
      </c>
      <c r="K83" s="80">
        <f t="shared" si="38"/>
        <v>0</v>
      </c>
      <c r="L83" s="80">
        <f t="shared" si="38"/>
        <v>0</v>
      </c>
      <c r="M83" s="80">
        <f t="shared" si="38"/>
        <v>0</v>
      </c>
      <c r="N83" s="80">
        <v>0</v>
      </c>
      <c r="O83" s="80">
        <v>0</v>
      </c>
      <c r="P83" s="569"/>
      <c r="Q83" s="569"/>
      <c r="R83" s="569"/>
      <c r="S83" s="569"/>
    </row>
    <row r="84" spans="1:19" ht="19.149999999999999" customHeight="1" x14ac:dyDescent="0.25">
      <c r="A84" s="569"/>
      <c r="B84" s="595"/>
      <c r="C84" s="293">
        <v>2022</v>
      </c>
      <c r="D84" s="80">
        <f>SUM(D88)</f>
        <v>8.6999999999999993</v>
      </c>
      <c r="E84" s="80">
        <f t="shared" ref="E84:M84" si="39">SUM(E88)</f>
        <v>8.6999999999999993</v>
      </c>
      <c r="F84" s="80">
        <f t="shared" si="39"/>
        <v>0</v>
      </c>
      <c r="G84" s="80">
        <f t="shared" si="39"/>
        <v>0</v>
      </c>
      <c r="H84" s="80">
        <f t="shared" si="39"/>
        <v>0</v>
      </c>
      <c r="I84" s="80">
        <f t="shared" si="39"/>
        <v>0</v>
      </c>
      <c r="J84" s="80">
        <f t="shared" si="39"/>
        <v>8.6999999999999993</v>
      </c>
      <c r="K84" s="80">
        <f t="shared" si="39"/>
        <v>8.6999999999999993</v>
      </c>
      <c r="L84" s="80">
        <f t="shared" si="39"/>
        <v>0</v>
      </c>
      <c r="M84" s="80">
        <f t="shared" si="39"/>
        <v>0</v>
      </c>
      <c r="N84" s="80">
        <v>100</v>
      </c>
      <c r="O84" s="80">
        <v>100</v>
      </c>
      <c r="P84" s="569"/>
      <c r="Q84" s="569"/>
      <c r="R84" s="569"/>
      <c r="S84" s="569"/>
    </row>
    <row r="85" spans="1:19" ht="19.149999999999999" customHeight="1" x14ac:dyDescent="0.25">
      <c r="A85" s="569"/>
      <c r="B85" s="595"/>
      <c r="C85" s="359">
        <v>2023</v>
      </c>
      <c r="D85" s="80">
        <f>SUM(D89)</f>
        <v>1.9</v>
      </c>
      <c r="E85" s="80">
        <f t="shared" ref="E85:M85" si="40">SUM(E89)</f>
        <v>1.9</v>
      </c>
      <c r="F85" s="80">
        <f t="shared" si="40"/>
        <v>0</v>
      </c>
      <c r="G85" s="80">
        <f t="shared" si="40"/>
        <v>0</v>
      </c>
      <c r="H85" s="80">
        <f t="shared" si="40"/>
        <v>0</v>
      </c>
      <c r="I85" s="80">
        <f t="shared" si="40"/>
        <v>0</v>
      </c>
      <c r="J85" s="80">
        <f t="shared" si="40"/>
        <v>1.9</v>
      </c>
      <c r="K85" s="80">
        <f t="shared" si="40"/>
        <v>1.9</v>
      </c>
      <c r="L85" s="80">
        <f t="shared" si="40"/>
        <v>0</v>
      </c>
      <c r="M85" s="80">
        <f t="shared" si="40"/>
        <v>0</v>
      </c>
      <c r="N85" s="80">
        <v>100</v>
      </c>
      <c r="O85" s="80">
        <v>100</v>
      </c>
      <c r="P85" s="570"/>
      <c r="Q85" s="570"/>
      <c r="R85" s="570"/>
      <c r="S85" s="570"/>
    </row>
    <row r="86" spans="1:19" ht="83.25" customHeight="1" x14ac:dyDescent="0.25">
      <c r="A86" s="570"/>
      <c r="B86" s="619"/>
      <c r="C86" s="437">
        <v>2024</v>
      </c>
      <c r="D86" s="80">
        <f>D90</f>
        <v>7.8</v>
      </c>
      <c r="E86" s="80">
        <f t="shared" ref="E86:M86" si="41">E90</f>
        <v>7.8</v>
      </c>
      <c r="F86" s="80">
        <f t="shared" si="41"/>
        <v>0</v>
      </c>
      <c r="G86" s="80">
        <f t="shared" si="41"/>
        <v>0</v>
      </c>
      <c r="H86" s="80">
        <f t="shared" si="41"/>
        <v>0</v>
      </c>
      <c r="I86" s="80">
        <f t="shared" si="41"/>
        <v>0</v>
      </c>
      <c r="J86" s="80">
        <f t="shared" si="41"/>
        <v>7.8</v>
      </c>
      <c r="K86" s="80">
        <f t="shared" si="41"/>
        <v>7.8</v>
      </c>
      <c r="L86" s="80">
        <f t="shared" si="41"/>
        <v>0</v>
      </c>
      <c r="M86" s="80">
        <f t="shared" si="41"/>
        <v>0</v>
      </c>
      <c r="N86" s="80">
        <v>100</v>
      </c>
      <c r="O86" s="80">
        <v>100</v>
      </c>
      <c r="P86" s="469" t="s">
        <v>274</v>
      </c>
      <c r="Q86" s="436">
        <v>8</v>
      </c>
      <c r="R86" s="436">
        <v>8</v>
      </c>
      <c r="S86" s="436">
        <v>100</v>
      </c>
    </row>
    <row r="87" spans="1:19" ht="19.149999999999999" customHeight="1" x14ac:dyDescent="0.25">
      <c r="A87" s="574"/>
      <c r="B87" s="550" t="s">
        <v>429</v>
      </c>
      <c r="C87" s="264">
        <v>2021</v>
      </c>
      <c r="D87" s="70">
        <v>0</v>
      </c>
      <c r="E87" s="70">
        <v>0</v>
      </c>
      <c r="F87" s="70">
        <v>0</v>
      </c>
      <c r="G87" s="70">
        <v>0</v>
      </c>
      <c r="H87" s="70">
        <v>0</v>
      </c>
      <c r="I87" s="70">
        <v>0</v>
      </c>
      <c r="J87" s="70">
        <v>0</v>
      </c>
      <c r="K87" s="70">
        <v>0</v>
      </c>
      <c r="L87" s="70">
        <v>0</v>
      </c>
      <c r="M87" s="70">
        <v>0</v>
      </c>
      <c r="N87" s="70">
        <v>100</v>
      </c>
      <c r="O87" s="70">
        <v>100</v>
      </c>
      <c r="P87" s="270" t="s">
        <v>21</v>
      </c>
      <c r="Q87" s="270" t="s">
        <v>21</v>
      </c>
      <c r="R87" s="270" t="s">
        <v>21</v>
      </c>
      <c r="S87" s="285" t="s">
        <v>21</v>
      </c>
    </row>
    <row r="88" spans="1:19" ht="19.899999999999999" customHeight="1" x14ac:dyDescent="0.25">
      <c r="A88" s="579"/>
      <c r="B88" s="551"/>
      <c r="C88" s="290">
        <v>2022</v>
      </c>
      <c r="D88" s="70">
        <v>8.6999999999999993</v>
      </c>
      <c r="E88" s="70">
        <v>8.6999999999999993</v>
      </c>
      <c r="F88" s="70">
        <v>0</v>
      </c>
      <c r="G88" s="70">
        <v>0</v>
      </c>
      <c r="H88" s="70">
        <v>0</v>
      </c>
      <c r="I88" s="70">
        <v>0</v>
      </c>
      <c r="J88" s="70">
        <v>8.6999999999999993</v>
      </c>
      <c r="K88" s="70">
        <v>8.6999999999999993</v>
      </c>
      <c r="L88" s="70">
        <v>0</v>
      </c>
      <c r="M88" s="70">
        <v>0</v>
      </c>
      <c r="N88" s="70">
        <v>100</v>
      </c>
      <c r="O88" s="70">
        <v>100</v>
      </c>
      <c r="P88" s="500" t="s">
        <v>466</v>
      </c>
      <c r="Q88" s="294">
        <v>4</v>
      </c>
      <c r="R88" s="294">
        <v>4</v>
      </c>
      <c r="S88" s="285">
        <v>100</v>
      </c>
    </row>
    <row r="89" spans="1:19" ht="16.899999999999999" customHeight="1" x14ac:dyDescent="0.25">
      <c r="A89" s="579"/>
      <c r="B89" s="551"/>
      <c r="C89" s="356">
        <v>2023</v>
      </c>
      <c r="D89" s="70">
        <v>1.9</v>
      </c>
      <c r="E89" s="70">
        <v>1.9</v>
      </c>
      <c r="F89" s="70">
        <v>0</v>
      </c>
      <c r="G89" s="70">
        <v>0</v>
      </c>
      <c r="H89" s="70">
        <v>0</v>
      </c>
      <c r="I89" s="70">
        <v>0</v>
      </c>
      <c r="J89" s="70">
        <v>1.9</v>
      </c>
      <c r="K89" s="70">
        <v>1.9</v>
      </c>
      <c r="L89" s="70">
        <v>0</v>
      </c>
      <c r="M89" s="70">
        <v>0</v>
      </c>
      <c r="N89" s="70">
        <v>100</v>
      </c>
      <c r="O89" s="70">
        <v>100</v>
      </c>
      <c r="P89" s="507"/>
      <c r="Q89" s="340">
        <v>1</v>
      </c>
      <c r="R89" s="340">
        <v>1</v>
      </c>
      <c r="S89" s="367">
        <v>100</v>
      </c>
    </row>
    <row r="90" spans="1:19" ht="16.899999999999999" customHeight="1" x14ac:dyDescent="0.25">
      <c r="A90" s="575"/>
      <c r="B90" s="552"/>
      <c r="C90" s="424">
        <v>2024</v>
      </c>
      <c r="D90" s="70">
        <v>7.8</v>
      </c>
      <c r="E90" s="70">
        <v>7.8</v>
      </c>
      <c r="F90" s="70">
        <v>0</v>
      </c>
      <c r="G90" s="70">
        <v>0</v>
      </c>
      <c r="H90" s="70">
        <v>0</v>
      </c>
      <c r="I90" s="70">
        <v>0</v>
      </c>
      <c r="J90" s="70">
        <v>7.8</v>
      </c>
      <c r="K90" s="70">
        <v>7.8</v>
      </c>
      <c r="L90" s="70">
        <v>0</v>
      </c>
      <c r="M90" s="70">
        <v>0</v>
      </c>
      <c r="N90" s="70">
        <v>100</v>
      </c>
      <c r="O90" s="70">
        <v>100</v>
      </c>
      <c r="P90" s="501"/>
      <c r="Q90" s="411">
        <v>7</v>
      </c>
      <c r="R90" s="411">
        <v>7</v>
      </c>
      <c r="S90" s="435">
        <v>100</v>
      </c>
    </row>
    <row r="91" spans="1:19" ht="20.45" customHeight="1" x14ac:dyDescent="0.25">
      <c r="A91" s="568" t="s">
        <v>430</v>
      </c>
      <c r="B91" s="594" t="s">
        <v>431</v>
      </c>
      <c r="C91" s="265" t="s">
        <v>570</v>
      </c>
      <c r="D91" s="80">
        <f>SUM(D92:D95)</f>
        <v>0</v>
      </c>
      <c r="E91" s="80">
        <f t="shared" ref="E91:M91" si="42">SUM(E92:E95)</f>
        <v>0</v>
      </c>
      <c r="F91" s="80">
        <f t="shared" si="42"/>
        <v>0</v>
      </c>
      <c r="G91" s="80">
        <f t="shared" si="42"/>
        <v>0</v>
      </c>
      <c r="H91" s="80">
        <f t="shared" si="42"/>
        <v>0</v>
      </c>
      <c r="I91" s="80">
        <f t="shared" si="42"/>
        <v>0</v>
      </c>
      <c r="J91" s="80">
        <f t="shared" si="42"/>
        <v>0</v>
      </c>
      <c r="K91" s="80">
        <f t="shared" si="42"/>
        <v>0</v>
      </c>
      <c r="L91" s="80">
        <f t="shared" si="42"/>
        <v>0</v>
      </c>
      <c r="M91" s="80">
        <f t="shared" si="42"/>
        <v>0</v>
      </c>
      <c r="N91" s="80">
        <v>0</v>
      </c>
      <c r="O91" s="80">
        <v>0</v>
      </c>
      <c r="P91" s="527" t="s">
        <v>21</v>
      </c>
      <c r="Q91" s="527" t="s">
        <v>21</v>
      </c>
      <c r="R91" s="527" t="s">
        <v>21</v>
      </c>
      <c r="S91" s="636" t="s">
        <v>21</v>
      </c>
    </row>
    <row r="92" spans="1:19" ht="18.600000000000001" customHeight="1" x14ac:dyDescent="0.25">
      <c r="A92" s="569"/>
      <c r="B92" s="595"/>
      <c r="C92" s="293">
        <v>2021</v>
      </c>
      <c r="D92" s="80">
        <f t="shared" ref="D92:M92" si="43">SUM(D96+D100)</f>
        <v>0</v>
      </c>
      <c r="E92" s="80">
        <f t="shared" si="43"/>
        <v>0</v>
      </c>
      <c r="F92" s="80">
        <f t="shared" si="43"/>
        <v>0</v>
      </c>
      <c r="G92" s="80">
        <f t="shared" si="43"/>
        <v>0</v>
      </c>
      <c r="H92" s="80">
        <f t="shared" si="43"/>
        <v>0</v>
      </c>
      <c r="I92" s="80">
        <f t="shared" si="43"/>
        <v>0</v>
      </c>
      <c r="J92" s="80">
        <f t="shared" si="43"/>
        <v>0</v>
      </c>
      <c r="K92" s="80">
        <f t="shared" si="43"/>
        <v>0</v>
      </c>
      <c r="L92" s="80">
        <f t="shared" si="43"/>
        <v>0</v>
      </c>
      <c r="M92" s="80">
        <f t="shared" si="43"/>
        <v>0</v>
      </c>
      <c r="N92" s="80">
        <v>0</v>
      </c>
      <c r="O92" s="80">
        <v>0</v>
      </c>
      <c r="P92" s="528"/>
      <c r="Q92" s="528"/>
      <c r="R92" s="528"/>
      <c r="S92" s="637"/>
    </row>
    <row r="93" spans="1:19" ht="19.899999999999999" customHeight="1" x14ac:dyDescent="0.25">
      <c r="A93" s="569"/>
      <c r="B93" s="595"/>
      <c r="C93" s="293">
        <v>2022</v>
      </c>
      <c r="D93" s="80">
        <f>SUM(D97+D101+D104)</f>
        <v>0</v>
      </c>
      <c r="E93" s="80">
        <f t="shared" ref="E93:M93" si="44">SUM(E97+E101+E104)</f>
        <v>0</v>
      </c>
      <c r="F93" s="80">
        <f t="shared" si="44"/>
        <v>0</v>
      </c>
      <c r="G93" s="80">
        <f t="shared" si="44"/>
        <v>0</v>
      </c>
      <c r="H93" s="80">
        <f t="shared" si="44"/>
        <v>0</v>
      </c>
      <c r="I93" s="80">
        <f t="shared" si="44"/>
        <v>0</v>
      </c>
      <c r="J93" s="80">
        <f t="shared" si="44"/>
        <v>0</v>
      </c>
      <c r="K93" s="80">
        <f t="shared" si="44"/>
        <v>0</v>
      </c>
      <c r="L93" s="80">
        <f t="shared" si="44"/>
        <v>0</v>
      </c>
      <c r="M93" s="80">
        <f t="shared" si="44"/>
        <v>0</v>
      </c>
      <c r="N93" s="80">
        <v>0</v>
      </c>
      <c r="O93" s="80">
        <v>0</v>
      </c>
      <c r="P93" s="528"/>
      <c r="Q93" s="528"/>
      <c r="R93" s="528"/>
      <c r="S93" s="637"/>
    </row>
    <row r="94" spans="1:19" ht="19.899999999999999" customHeight="1" x14ac:dyDescent="0.25">
      <c r="A94" s="569"/>
      <c r="B94" s="595"/>
      <c r="C94" s="359">
        <v>2023</v>
      </c>
      <c r="D94" s="80">
        <f>SUM(D98+D102+D105)</f>
        <v>0</v>
      </c>
      <c r="E94" s="80">
        <f t="shared" ref="E94:M94" si="45">SUM(E98+E102+E105)</f>
        <v>0</v>
      </c>
      <c r="F94" s="80">
        <f t="shared" si="45"/>
        <v>0</v>
      </c>
      <c r="G94" s="80">
        <f t="shared" si="45"/>
        <v>0</v>
      </c>
      <c r="H94" s="80">
        <f t="shared" si="45"/>
        <v>0</v>
      </c>
      <c r="I94" s="80">
        <f t="shared" si="45"/>
        <v>0</v>
      </c>
      <c r="J94" s="80">
        <f t="shared" si="45"/>
        <v>0</v>
      </c>
      <c r="K94" s="80">
        <f t="shared" si="45"/>
        <v>0</v>
      </c>
      <c r="L94" s="80">
        <f t="shared" si="45"/>
        <v>0</v>
      </c>
      <c r="M94" s="80">
        <f t="shared" si="45"/>
        <v>0</v>
      </c>
      <c r="N94" s="80">
        <v>0</v>
      </c>
      <c r="O94" s="80">
        <v>0</v>
      </c>
      <c r="P94" s="528"/>
      <c r="Q94" s="528"/>
      <c r="R94" s="528"/>
      <c r="S94" s="637"/>
    </row>
    <row r="95" spans="1:19" ht="19.899999999999999" customHeight="1" x14ac:dyDescent="0.25">
      <c r="A95" s="570"/>
      <c r="B95" s="619"/>
      <c r="C95" s="437">
        <v>2024</v>
      </c>
      <c r="D95" s="80">
        <f>SUM(D99+D103+D106)</f>
        <v>0</v>
      </c>
      <c r="E95" s="80">
        <f t="shared" ref="E95:M95" si="46">SUM(E99+E103+E106)</f>
        <v>0</v>
      </c>
      <c r="F95" s="80">
        <f t="shared" si="46"/>
        <v>0</v>
      </c>
      <c r="G95" s="80">
        <f t="shared" si="46"/>
        <v>0</v>
      </c>
      <c r="H95" s="80">
        <f t="shared" si="46"/>
        <v>0</v>
      </c>
      <c r="I95" s="80">
        <f t="shared" si="46"/>
        <v>0</v>
      </c>
      <c r="J95" s="80">
        <f t="shared" si="46"/>
        <v>0</v>
      </c>
      <c r="K95" s="80">
        <f t="shared" si="46"/>
        <v>0</v>
      </c>
      <c r="L95" s="80">
        <f t="shared" si="46"/>
        <v>0</v>
      </c>
      <c r="M95" s="80">
        <f t="shared" si="46"/>
        <v>0</v>
      </c>
      <c r="N95" s="80">
        <v>0</v>
      </c>
      <c r="O95" s="80">
        <v>0</v>
      </c>
      <c r="P95" s="529"/>
      <c r="Q95" s="529"/>
      <c r="R95" s="529"/>
      <c r="S95" s="638"/>
    </row>
    <row r="96" spans="1:19" ht="19.149999999999999" customHeight="1" x14ac:dyDescent="0.25">
      <c r="A96" s="574"/>
      <c r="B96" s="550" t="s">
        <v>432</v>
      </c>
      <c r="C96" s="264">
        <v>2021</v>
      </c>
      <c r="D96" s="70">
        <v>0</v>
      </c>
      <c r="E96" s="70">
        <v>0</v>
      </c>
      <c r="F96" s="70">
        <v>0</v>
      </c>
      <c r="G96" s="70">
        <v>0</v>
      </c>
      <c r="H96" s="70">
        <v>0</v>
      </c>
      <c r="I96" s="70">
        <v>0</v>
      </c>
      <c r="J96" s="70">
        <v>0</v>
      </c>
      <c r="K96" s="70">
        <v>0</v>
      </c>
      <c r="L96" s="70">
        <v>0</v>
      </c>
      <c r="M96" s="70">
        <v>0</v>
      </c>
      <c r="N96" s="70">
        <v>0</v>
      </c>
      <c r="O96" s="70">
        <v>0</v>
      </c>
      <c r="P96" s="527" t="s">
        <v>21</v>
      </c>
      <c r="Q96" s="527" t="s">
        <v>21</v>
      </c>
      <c r="R96" s="527" t="s">
        <v>21</v>
      </c>
      <c r="S96" s="636" t="s">
        <v>21</v>
      </c>
    </row>
    <row r="97" spans="1:19" ht="19.899999999999999" customHeight="1" x14ac:dyDescent="0.25">
      <c r="A97" s="579"/>
      <c r="B97" s="551"/>
      <c r="C97" s="290">
        <v>2022</v>
      </c>
      <c r="D97" s="70">
        <v>0</v>
      </c>
      <c r="E97" s="70">
        <v>0</v>
      </c>
      <c r="F97" s="70">
        <v>0</v>
      </c>
      <c r="G97" s="70">
        <v>0</v>
      </c>
      <c r="H97" s="70">
        <v>0</v>
      </c>
      <c r="I97" s="70">
        <v>0</v>
      </c>
      <c r="J97" s="70">
        <v>0</v>
      </c>
      <c r="K97" s="70">
        <v>0</v>
      </c>
      <c r="L97" s="70">
        <v>0</v>
      </c>
      <c r="M97" s="70">
        <v>0</v>
      </c>
      <c r="N97" s="70">
        <v>0</v>
      </c>
      <c r="O97" s="70">
        <v>0</v>
      </c>
      <c r="P97" s="528"/>
      <c r="Q97" s="528"/>
      <c r="R97" s="528"/>
      <c r="S97" s="637"/>
    </row>
    <row r="98" spans="1:19" ht="18.600000000000001" customHeight="1" x14ac:dyDescent="0.25">
      <c r="A98" s="579"/>
      <c r="B98" s="551"/>
      <c r="C98" s="356">
        <v>2023</v>
      </c>
      <c r="D98" s="70">
        <v>0</v>
      </c>
      <c r="E98" s="70">
        <v>0</v>
      </c>
      <c r="F98" s="70">
        <v>0</v>
      </c>
      <c r="G98" s="70">
        <v>0</v>
      </c>
      <c r="H98" s="70">
        <v>0</v>
      </c>
      <c r="I98" s="70">
        <v>0</v>
      </c>
      <c r="J98" s="70">
        <v>0</v>
      </c>
      <c r="K98" s="70">
        <v>0</v>
      </c>
      <c r="L98" s="70">
        <v>0</v>
      </c>
      <c r="M98" s="70">
        <v>0</v>
      </c>
      <c r="N98" s="70">
        <v>0</v>
      </c>
      <c r="O98" s="70">
        <v>0</v>
      </c>
      <c r="P98" s="528"/>
      <c r="Q98" s="528"/>
      <c r="R98" s="528"/>
      <c r="S98" s="637"/>
    </row>
    <row r="99" spans="1:19" ht="18.600000000000001" customHeight="1" x14ac:dyDescent="0.25">
      <c r="A99" s="575"/>
      <c r="B99" s="552"/>
      <c r="C99" s="424">
        <v>2024</v>
      </c>
      <c r="D99" s="70">
        <v>0</v>
      </c>
      <c r="E99" s="70">
        <v>0</v>
      </c>
      <c r="F99" s="70">
        <v>0</v>
      </c>
      <c r="G99" s="70">
        <v>0</v>
      </c>
      <c r="H99" s="70">
        <v>0</v>
      </c>
      <c r="I99" s="70">
        <v>0</v>
      </c>
      <c r="J99" s="70">
        <v>0</v>
      </c>
      <c r="K99" s="70">
        <v>0</v>
      </c>
      <c r="L99" s="70">
        <v>0</v>
      </c>
      <c r="M99" s="70">
        <v>0</v>
      </c>
      <c r="N99" s="70">
        <v>0</v>
      </c>
      <c r="O99" s="70">
        <v>0</v>
      </c>
      <c r="P99" s="529"/>
      <c r="Q99" s="529"/>
      <c r="R99" s="529"/>
      <c r="S99" s="638"/>
    </row>
    <row r="100" spans="1:19" ht="17.45" customHeight="1" x14ac:dyDescent="0.25">
      <c r="A100" s="574"/>
      <c r="B100" s="550" t="s">
        <v>433</v>
      </c>
      <c r="C100" s="264">
        <v>2021</v>
      </c>
      <c r="D100" s="70">
        <v>0</v>
      </c>
      <c r="E100" s="70">
        <v>0</v>
      </c>
      <c r="F100" s="70">
        <v>0</v>
      </c>
      <c r="G100" s="70">
        <v>0</v>
      </c>
      <c r="H100" s="70">
        <v>0</v>
      </c>
      <c r="I100" s="70">
        <v>0</v>
      </c>
      <c r="J100" s="70">
        <v>0</v>
      </c>
      <c r="K100" s="70">
        <v>0</v>
      </c>
      <c r="L100" s="70">
        <v>0</v>
      </c>
      <c r="M100" s="70">
        <v>0</v>
      </c>
      <c r="N100" s="70">
        <v>0</v>
      </c>
      <c r="O100" s="70">
        <v>0</v>
      </c>
      <c r="P100" s="527" t="s">
        <v>21</v>
      </c>
      <c r="Q100" s="527" t="s">
        <v>21</v>
      </c>
      <c r="R100" s="527" t="s">
        <v>21</v>
      </c>
      <c r="S100" s="636" t="s">
        <v>21</v>
      </c>
    </row>
    <row r="101" spans="1:19" ht="22.15" customHeight="1" x14ac:dyDescent="0.25">
      <c r="A101" s="579"/>
      <c r="B101" s="551"/>
      <c r="C101" s="290">
        <v>2022</v>
      </c>
      <c r="D101" s="70">
        <v>0</v>
      </c>
      <c r="E101" s="70">
        <v>0</v>
      </c>
      <c r="F101" s="70">
        <v>0</v>
      </c>
      <c r="G101" s="70">
        <v>0</v>
      </c>
      <c r="H101" s="70">
        <v>0</v>
      </c>
      <c r="I101" s="70">
        <v>0</v>
      </c>
      <c r="J101" s="70">
        <v>0</v>
      </c>
      <c r="K101" s="70">
        <v>0</v>
      </c>
      <c r="L101" s="70">
        <v>0</v>
      </c>
      <c r="M101" s="70">
        <v>0</v>
      </c>
      <c r="N101" s="70">
        <v>0</v>
      </c>
      <c r="O101" s="70">
        <v>0</v>
      </c>
      <c r="P101" s="528"/>
      <c r="Q101" s="528"/>
      <c r="R101" s="528"/>
      <c r="S101" s="637"/>
    </row>
    <row r="102" spans="1:19" ht="30.75" customHeight="1" x14ac:dyDescent="0.25">
      <c r="A102" s="579"/>
      <c r="B102" s="551"/>
      <c r="C102" s="356">
        <v>2023</v>
      </c>
      <c r="D102" s="70">
        <v>0</v>
      </c>
      <c r="E102" s="70">
        <v>0</v>
      </c>
      <c r="F102" s="70">
        <v>0</v>
      </c>
      <c r="G102" s="70">
        <v>0</v>
      </c>
      <c r="H102" s="70">
        <v>0</v>
      </c>
      <c r="I102" s="70">
        <v>0</v>
      </c>
      <c r="J102" s="70">
        <v>0</v>
      </c>
      <c r="K102" s="70">
        <v>0</v>
      </c>
      <c r="L102" s="70">
        <v>0</v>
      </c>
      <c r="M102" s="70">
        <v>0</v>
      </c>
      <c r="N102" s="70">
        <v>0</v>
      </c>
      <c r="O102" s="70">
        <v>0</v>
      </c>
      <c r="P102" s="528"/>
      <c r="Q102" s="528"/>
      <c r="R102" s="528"/>
      <c r="S102" s="637"/>
    </row>
    <row r="103" spans="1:19" ht="26.25" customHeight="1" x14ac:dyDescent="0.25">
      <c r="A103" s="575"/>
      <c r="B103" s="552"/>
      <c r="C103" s="424">
        <v>2024</v>
      </c>
      <c r="D103" s="70">
        <v>0</v>
      </c>
      <c r="E103" s="70">
        <v>0</v>
      </c>
      <c r="F103" s="70">
        <v>0</v>
      </c>
      <c r="G103" s="70">
        <v>0</v>
      </c>
      <c r="H103" s="70">
        <v>0</v>
      </c>
      <c r="I103" s="70">
        <v>0</v>
      </c>
      <c r="J103" s="70">
        <v>0</v>
      </c>
      <c r="K103" s="70">
        <v>0</v>
      </c>
      <c r="L103" s="70">
        <v>0</v>
      </c>
      <c r="M103" s="70">
        <v>0</v>
      </c>
      <c r="N103" s="70">
        <v>0</v>
      </c>
      <c r="O103" s="70">
        <v>0</v>
      </c>
      <c r="P103" s="529"/>
      <c r="Q103" s="529"/>
      <c r="R103" s="529"/>
      <c r="S103" s="638"/>
    </row>
    <row r="104" spans="1:19" ht="17.25" customHeight="1" x14ac:dyDescent="0.25">
      <c r="A104" s="574"/>
      <c r="B104" s="550" t="s">
        <v>467</v>
      </c>
      <c r="C104" s="290">
        <v>2022</v>
      </c>
      <c r="D104" s="70">
        <v>0</v>
      </c>
      <c r="E104" s="70">
        <v>0</v>
      </c>
      <c r="F104" s="70">
        <v>0</v>
      </c>
      <c r="G104" s="70">
        <v>0</v>
      </c>
      <c r="H104" s="70">
        <v>0</v>
      </c>
      <c r="I104" s="70">
        <v>0</v>
      </c>
      <c r="J104" s="70">
        <v>0</v>
      </c>
      <c r="K104" s="70">
        <v>0</v>
      </c>
      <c r="L104" s="70">
        <v>0</v>
      </c>
      <c r="M104" s="70">
        <v>0</v>
      </c>
      <c r="N104" s="70">
        <v>0</v>
      </c>
      <c r="O104" s="70">
        <v>0</v>
      </c>
      <c r="P104" s="527" t="s">
        <v>21</v>
      </c>
      <c r="Q104" s="527" t="s">
        <v>21</v>
      </c>
      <c r="R104" s="527" t="s">
        <v>21</v>
      </c>
      <c r="S104" s="636" t="s">
        <v>21</v>
      </c>
    </row>
    <row r="105" spans="1:19" ht="21.75" customHeight="1" x14ac:dyDescent="0.25">
      <c r="A105" s="579"/>
      <c r="B105" s="551"/>
      <c r="C105" s="356">
        <v>2023</v>
      </c>
      <c r="D105" s="70">
        <v>0</v>
      </c>
      <c r="E105" s="70">
        <v>0</v>
      </c>
      <c r="F105" s="70">
        <v>0</v>
      </c>
      <c r="G105" s="70">
        <v>0</v>
      </c>
      <c r="H105" s="70">
        <v>0</v>
      </c>
      <c r="I105" s="70">
        <v>0</v>
      </c>
      <c r="J105" s="70">
        <v>0</v>
      </c>
      <c r="K105" s="70">
        <v>0</v>
      </c>
      <c r="L105" s="70">
        <v>0</v>
      </c>
      <c r="M105" s="70">
        <v>0</v>
      </c>
      <c r="N105" s="70">
        <v>0</v>
      </c>
      <c r="O105" s="70">
        <v>0</v>
      </c>
      <c r="P105" s="528"/>
      <c r="Q105" s="528"/>
      <c r="R105" s="528"/>
      <c r="S105" s="637"/>
    </row>
    <row r="106" spans="1:19" ht="30" customHeight="1" x14ac:dyDescent="0.25">
      <c r="A106" s="575"/>
      <c r="B106" s="552"/>
      <c r="C106" s="424">
        <v>2024</v>
      </c>
      <c r="D106" s="70">
        <v>0</v>
      </c>
      <c r="E106" s="70">
        <v>0</v>
      </c>
      <c r="F106" s="70">
        <v>0</v>
      </c>
      <c r="G106" s="70">
        <v>0</v>
      </c>
      <c r="H106" s="70">
        <v>0</v>
      </c>
      <c r="I106" s="70">
        <v>0</v>
      </c>
      <c r="J106" s="70">
        <v>0</v>
      </c>
      <c r="K106" s="70">
        <v>0</v>
      </c>
      <c r="L106" s="70">
        <v>0</v>
      </c>
      <c r="M106" s="70">
        <v>0</v>
      </c>
      <c r="N106" s="70">
        <v>0</v>
      </c>
      <c r="O106" s="70">
        <v>0</v>
      </c>
      <c r="P106" s="529"/>
      <c r="Q106" s="529"/>
      <c r="R106" s="529"/>
      <c r="S106" s="638"/>
    </row>
    <row r="107" spans="1:19" ht="21.75" customHeight="1" x14ac:dyDescent="0.25">
      <c r="A107" s="568" t="s">
        <v>496</v>
      </c>
      <c r="B107" s="571" t="s">
        <v>497</v>
      </c>
      <c r="C107" s="359" t="s">
        <v>577</v>
      </c>
      <c r="D107" s="473">
        <f>SUM(D108:D109)</f>
        <v>1422.2</v>
      </c>
      <c r="E107" s="473">
        <f t="shared" ref="E107:M107" si="47">SUM(E108:E109)</f>
        <v>1422.2</v>
      </c>
      <c r="F107" s="473">
        <f t="shared" si="47"/>
        <v>0</v>
      </c>
      <c r="G107" s="473">
        <f t="shared" si="47"/>
        <v>0</v>
      </c>
      <c r="H107" s="473">
        <f t="shared" si="47"/>
        <v>1240.0999999999999</v>
      </c>
      <c r="I107" s="473">
        <f t="shared" si="47"/>
        <v>1240.0999999999999</v>
      </c>
      <c r="J107" s="473">
        <f t="shared" si="47"/>
        <v>182.1</v>
      </c>
      <c r="K107" s="473">
        <f t="shared" si="47"/>
        <v>182.1</v>
      </c>
      <c r="L107" s="473">
        <f t="shared" si="47"/>
        <v>0</v>
      </c>
      <c r="M107" s="473">
        <f t="shared" si="47"/>
        <v>0</v>
      </c>
      <c r="N107" s="80">
        <v>100</v>
      </c>
      <c r="O107" s="80">
        <v>100</v>
      </c>
      <c r="P107" s="423" t="s">
        <v>21</v>
      </c>
      <c r="Q107" s="423" t="s">
        <v>21</v>
      </c>
      <c r="R107" s="423" t="s">
        <v>21</v>
      </c>
      <c r="S107" s="285" t="s">
        <v>21</v>
      </c>
    </row>
    <row r="108" spans="1:19" ht="113.25" customHeight="1" x14ac:dyDescent="0.25">
      <c r="A108" s="569"/>
      <c r="B108" s="572"/>
      <c r="C108" s="437">
        <v>2023</v>
      </c>
      <c r="D108" s="80">
        <v>1422.2</v>
      </c>
      <c r="E108" s="80">
        <v>1422.2</v>
      </c>
      <c r="F108" s="80">
        <v>0</v>
      </c>
      <c r="G108" s="80">
        <v>0</v>
      </c>
      <c r="H108" s="80">
        <v>1240.0999999999999</v>
      </c>
      <c r="I108" s="80">
        <v>1240.0999999999999</v>
      </c>
      <c r="J108" s="80">
        <v>182.1</v>
      </c>
      <c r="K108" s="80">
        <v>182.1</v>
      </c>
      <c r="L108" s="80">
        <v>0</v>
      </c>
      <c r="M108" s="80">
        <v>0</v>
      </c>
      <c r="N108" s="80">
        <v>100</v>
      </c>
      <c r="O108" s="80">
        <v>100</v>
      </c>
      <c r="P108" s="424" t="s">
        <v>498</v>
      </c>
      <c r="Q108" s="423">
        <v>100</v>
      </c>
      <c r="R108" s="423">
        <v>100</v>
      </c>
      <c r="S108" s="285">
        <v>100</v>
      </c>
    </row>
    <row r="109" spans="1:19" ht="21.75" customHeight="1" x14ac:dyDescent="0.25">
      <c r="A109" s="570"/>
      <c r="B109" s="573"/>
      <c r="C109" s="437">
        <v>2024</v>
      </c>
      <c r="D109" s="80">
        <v>0</v>
      </c>
      <c r="E109" s="80">
        <v>0</v>
      </c>
      <c r="F109" s="80">
        <v>0</v>
      </c>
      <c r="G109" s="80">
        <v>0</v>
      </c>
      <c r="H109" s="80">
        <v>0</v>
      </c>
      <c r="I109" s="80">
        <v>0</v>
      </c>
      <c r="J109" s="80">
        <v>0</v>
      </c>
      <c r="K109" s="80">
        <v>0</v>
      </c>
      <c r="L109" s="80">
        <v>0</v>
      </c>
      <c r="M109" s="80">
        <v>0</v>
      </c>
      <c r="N109" s="80">
        <v>0</v>
      </c>
      <c r="O109" s="80">
        <v>0</v>
      </c>
      <c r="P109" s="412" t="s">
        <v>21</v>
      </c>
      <c r="Q109" s="412" t="s">
        <v>21</v>
      </c>
      <c r="R109" s="412" t="s">
        <v>21</v>
      </c>
      <c r="S109" s="446" t="s">
        <v>21</v>
      </c>
    </row>
    <row r="110" spans="1:19" ht="21.6" customHeight="1" x14ac:dyDescent="0.25">
      <c r="A110" s="530" t="s">
        <v>26</v>
      </c>
      <c r="B110" s="533" t="s">
        <v>434</v>
      </c>
      <c r="C110" s="278" t="s">
        <v>570</v>
      </c>
      <c r="D110" s="282">
        <f>SUM(D111:D114)</f>
        <v>53.4</v>
      </c>
      <c r="E110" s="282">
        <f t="shared" ref="E110:M110" si="48">SUM(E111:E114)</f>
        <v>53.4</v>
      </c>
      <c r="F110" s="282">
        <f t="shared" si="48"/>
        <v>0</v>
      </c>
      <c r="G110" s="282">
        <f t="shared" si="48"/>
        <v>0</v>
      </c>
      <c r="H110" s="282">
        <f t="shared" si="48"/>
        <v>0</v>
      </c>
      <c r="I110" s="282">
        <f t="shared" si="48"/>
        <v>0</v>
      </c>
      <c r="J110" s="282">
        <f t="shared" si="48"/>
        <v>53.4</v>
      </c>
      <c r="K110" s="282">
        <f t="shared" si="48"/>
        <v>53.4</v>
      </c>
      <c r="L110" s="282">
        <f t="shared" si="48"/>
        <v>0</v>
      </c>
      <c r="M110" s="282">
        <f t="shared" si="48"/>
        <v>0</v>
      </c>
      <c r="N110" s="282">
        <v>100</v>
      </c>
      <c r="O110" s="283">
        <f>E110/D110</f>
        <v>1</v>
      </c>
      <c r="P110" s="530" t="s">
        <v>21</v>
      </c>
      <c r="Q110" s="530" t="s">
        <v>21</v>
      </c>
      <c r="R110" s="530" t="s">
        <v>21</v>
      </c>
      <c r="S110" s="530" t="s">
        <v>21</v>
      </c>
    </row>
    <row r="111" spans="1:19" ht="19.899999999999999" customHeight="1" x14ac:dyDescent="0.25">
      <c r="A111" s="531"/>
      <c r="B111" s="534"/>
      <c r="C111" s="297">
        <v>2021</v>
      </c>
      <c r="D111" s="282">
        <f>SUM(D116)</f>
        <v>9</v>
      </c>
      <c r="E111" s="282">
        <f t="shared" ref="E111:M112" si="49">SUM(E116)</f>
        <v>9</v>
      </c>
      <c r="F111" s="282">
        <f t="shared" si="49"/>
        <v>0</v>
      </c>
      <c r="G111" s="282">
        <f t="shared" si="49"/>
        <v>0</v>
      </c>
      <c r="H111" s="282">
        <f t="shared" si="49"/>
        <v>0</v>
      </c>
      <c r="I111" s="282">
        <f t="shared" si="49"/>
        <v>0</v>
      </c>
      <c r="J111" s="282">
        <f t="shared" si="49"/>
        <v>9</v>
      </c>
      <c r="K111" s="282">
        <f t="shared" si="49"/>
        <v>9</v>
      </c>
      <c r="L111" s="282">
        <f t="shared" si="49"/>
        <v>0</v>
      </c>
      <c r="M111" s="282">
        <f t="shared" si="49"/>
        <v>0</v>
      </c>
      <c r="N111" s="282">
        <v>100</v>
      </c>
      <c r="O111" s="283">
        <v>1</v>
      </c>
      <c r="P111" s="531"/>
      <c r="Q111" s="531"/>
      <c r="R111" s="531"/>
      <c r="S111" s="531"/>
    </row>
    <row r="112" spans="1:19" ht="22.9" customHeight="1" x14ac:dyDescent="0.25">
      <c r="A112" s="531"/>
      <c r="B112" s="534"/>
      <c r="C112" s="297">
        <v>2022</v>
      </c>
      <c r="D112" s="282">
        <f>SUM(D117)</f>
        <v>8.4</v>
      </c>
      <c r="E112" s="282">
        <f t="shared" si="49"/>
        <v>8.4</v>
      </c>
      <c r="F112" s="282">
        <f t="shared" si="49"/>
        <v>0</v>
      </c>
      <c r="G112" s="282">
        <f t="shared" si="49"/>
        <v>0</v>
      </c>
      <c r="H112" s="282">
        <f t="shared" si="49"/>
        <v>0</v>
      </c>
      <c r="I112" s="282">
        <f t="shared" si="49"/>
        <v>0</v>
      </c>
      <c r="J112" s="282">
        <f t="shared" si="49"/>
        <v>8.4</v>
      </c>
      <c r="K112" s="282">
        <f t="shared" si="49"/>
        <v>8.4</v>
      </c>
      <c r="L112" s="282">
        <f t="shared" si="49"/>
        <v>0</v>
      </c>
      <c r="M112" s="282">
        <f t="shared" si="49"/>
        <v>0</v>
      </c>
      <c r="N112" s="282">
        <v>100</v>
      </c>
      <c r="O112" s="283">
        <v>1</v>
      </c>
      <c r="P112" s="531"/>
      <c r="Q112" s="531"/>
      <c r="R112" s="531"/>
      <c r="S112" s="531"/>
    </row>
    <row r="113" spans="1:19" ht="19.149999999999999" customHeight="1" x14ac:dyDescent="0.25">
      <c r="A113" s="531"/>
      <c r="B113" s="534"/>
      <c r="C113" s="303">
        <v>2023</v>
      </c>
      <c r="D113" s="282">
        <f>SUM(D118)</f>
        <v>0</v>
      </c>
      <c r="E113" s="282">
        <f t="shared" ref="E113:M113" si="50">SUM(E118)</f>
        <v>0</v>
      </c>
      <c r="F113" s="282">
        <f t="shared" si="50"/>
        <v>0</v>
      </c>
      <c r="G113" s="282">
        <f t="shared" si="50"/>
        <v>0</v>
      </c>
      <c r="H113" s="282">
        <f t="shared" si="50"/>
        <v>0</v>
      </c>
      <c r="I113" s="282">
        <f t="shared" si="50"/>
        <v>0</v>
      </c>
      <c r="J113" s="282">
        <f t="shared" si="50"/>
        <v>0</v>
      </c>
      <c r="K113" s="282">
        <f t="shared" si="50"/>
        <v>0</v>
      </c>
      <c r="L113" s="282">
        <f t="shared" si="50"/>
        <v>0</v>
      </c>
      <c r="M113" s="282">
        <f t="shared" si="50"/>
        <v>0</v>
      </c>
      <c r="N113" s="282">
        <v>100</v>
      </c>
      <c r="O113" s="283">
        <v>1</v>
      </c>
      <c r="P113" s="531"/>
      <c r="Q113" s="531"/>
      <c r="R113" s="531"/>
      <c r="S113" s="531"/>
    </row>
    <row r="114" spans="1:19" ht="19.149999999999999" customHeight="1" x14ac:dyDescent="0.25">
      <c r="A114" s="532"/>
      <c r="B114" s="535"/>
      <c r="C114" s="303">
        <v>2024</v>
      </c>
      <c r="D114" s="282">
        <f>D119</f>
        <v>36</v>
      </c>
      <c r="E114" s="282">
        <f t="shared" ref="E114:M114" si="51">E119</f>
        <v>36</v>
      </c>
      <c r="F114" s="282">
        <f t="shared" si="51"/>
        <v>0</v>
      </c>
      <c r="G114" s="282">
        <f t="shared" si="51"/>
        <v>0</v>
      </c>
      <c r="H114" s="282">
        <f t="shared" si="51"/>
        <v>0</v>
      </c>
      <c r="I114" s="282">
        <f t="shared" si="51"/>
        <v>0</v>
      </c>
      <c r="J114" s="282">
        <f t="shared" si="51"/>
        <v>36</v>
      </c>
      <c r="K114" s="282">
        <f t="shared" si="51"/>
        <v>36</v>
      </c>
      <c r="L114" s="282">
        <f t="shared" si="51"/>
        <v>0</v>
      </c>
      <c r="M114" s="282">
        <f t="shared" si="51"/>
        <v>0</v>
      </c>
      <c r="N114" s="282">
        <v>100</v>
      </c>
      <c r="O114" s="283">
        <v>1</v>
      </c>
      <c r="P114" s="532"/>
      <c r="Q114" s="532"/>
      <c r="R114" s="532"/>
      <c r="S114" s="532"/>
    </row>
    <row r="115" spans="1:19" ht="19.899999999999999" customHeight="1" x14ac:dyDescent="0.25">
      <c r="A115" s="568" t="s">
        <v>27</v>
      </c>
      <c r="B115" s="594" t="s">
        <v>435</v>
      </c>
      <c r="C115" s="265" t="s">
        <v>570</v>
      </c>
      <c r="D115" s="80">
        <f>SUM(D116:D119)</f>
        <v>53.4</v>
      </c>
      <c r="E115" s="80">
        <f t="shared" ref="E115:M115" si="52">SUM(E116:E119)</f>
        <v>53.4</v>
      </c>
      <c r="F115" s="80">
        <f t="shared" si="52"/>
        <v>0</v>
      </c>
      <c r="G115" s="80">
        <f t="shared" si="52"/>
        <v>0</v>
      </c>
      <c r="H115" s="80">
        <f t="shared" si="52"/>
        <v>0</v>
      </c>
      <c r="I115" s="80">
        <f t="shared" si="52"/>
        <v>0</v>
      </c>
      <c r="J115" s="80">
        <f t="shared" si="52"/>
        <v>53.4</v>
      </c>
      <c r="K115" s="80">
        <f t="shared" si="52"/>
        <v>53.4</v>
      </c>
      <c r="L115" s="80">
        <f t="shared" si="52"/>
        <v>0</v>
      </c>
      <c r="M115" s="80">
        <f t="shared" si="52"/>
        <v>0</v>
      </c>
      <c r="N115" s="80">
        <v>100</v>
      </c>
      <c r="O115" s="284">
        <f>E115/D115</f>
        <v>1</v>
      </c>
      <c r="P115" s="568" t="s">
        <v>21</v>
      </c>
      <c r="Q115" s="568" t="s">
        <v>21</v>
      </c>
      <c r="R115" s="568" t="s">
        <v>21</v>
      </c>
      <c r="S115" s="568" t="s">
        <v>21</v>
      </c>
    </row>
    <row r="116" spans="1:19" ht="18.600000000000001" customHeight="1" x14ac:dyDescent="0.25">
      <c r="A116" s="569"/>
      <c r="B116" s="595"/>
      <c r="C116" s="293">
        <v>2021</v>
      </c>
      <c r="D116" s="80">
        <f>SUM(D120)</f>
        <v>9</v>
      </c>
      <c r="E116" s="80">
        <f t="shared" ref="E116:M116" si="53">SUM(E120)</f>
        <v>9</v>
      </c>
      <c r="F116" s="80">
        <f t="shared" si="53"/>
        <v>0</v>
      </c>
      <c r="G116" s="80">
        <f t="shared" si="53"/>
        <v>0</v>
      </c>
      <c r="H116" s="80">
        <f t="shared" si="53"/>
        <v>0</v>
      </c>
      <c r="I116" s="80">
        <f t="shared" si="53"/>
        <v>0</v>
      </c>
      <c r="J116" s="80">
        <f t="shared" si="53"/>
        <v>9</v>
      </c>
      <c r="K116" s="80">
        <f t="shared" si="53"/>
        <v>9</v>
      </c>
      <c r="L116" s="80">
        <f t="shared" si="53"/>
        <v>0</v>
      </c>
      <c r="M116" s="80">
        <f t="shared" si="53"/>
        <v>0</v>
      </c>
      <c r="N116" s="80">
        <v>100</v>
      </c>
      <c r="O116" s="284">
        <v>1</v>
      </c>
      <c r="P116" s="569"/>
      <c r="Q116" s="569"/>
      <c r="R116" s="569"/>
      <c r="S116" s="569"/>
    </row>
    <row r="117" spans="1:19" ht="21.6" customHeight="1" x14ac:dyDescent="0.25">
      <c r="A117" s="569"/>
      <c r="B117" s="595"/>
      <c r="C117" s="293">
        <v>2022</v>
      </c>
      <c r="D117" s="80">
        <f>SUM(D121+D124)</f>
        <v>8.4</v>
      </c>
      <c r="E117" s="80">
        <f t="shared" ref="E117:M117" si="54">SUM(E121+E124)</f>
        <v>8.4</v>
      </c>
      <c r="F117" s="80">
        <f t="shared" si="54"/>
        <v>0</v>
      </c>
      <c r="G117" s="80">
        <f t="shared" si="54"/>
        <v>0</v>
      </c>
      <c r="H117" s="80">
        <f t="shared" si="54"/>
        <v>0</v>
      </c>
      <c r="I117" s="80">
        <f t="shared" si="54"/>
        <v>0</v>
      </c>
      <c r="J117" s="80">
        <f t="shared" si="54"/>
        <v>8.4</v>
      </c>
      <c r="K117" s="80">
        <f t="shared" si="54"/>
        <v>8.4</v>
      </c>
      <c r="L117" s="80">
        <f t="shared" si="54"/>
        <v>0</v>
      </c>
      <c r="M117" s="80">
        <f t="shared" si="54"/>
        <v>0</v>
      </c>
      <c r="N117" s="80">
        <v>100</v>
      </c>
      <c r="O117" s="284">
        <v>1</v>
      </c>
      <c r="P117" s="569"/>
      <c r="Q117" s="569"/>
      <c r="R117" s="569"/>
      <c r="S117" s="569"/>
    </row>
    <row r="118" spans="1:19" ht="21.6" customHeight="1" x14ac:dyDescent="0.25">
      <c r="A118" s="569"/>
      <c r="B118" s="595"/>
      <c r="C118" s="359">
        <v>2023</v>
      </c>
      <c r="D118" s="80">
        <v>0</v>
      </c>
      <c r="E118" s="80">
        <v>0</v>
      </c>
      <c r="F118" s="80">
        <v>0</v>
      </c>
      <c r="G118" s="80">
        <v>0</v>
      </c>
      <c r="H118" s="80">
        <v>0</v>
      </c>
      <c r="I118" s="80">
        <v>0</v>
      </c>
      <c r="J118" s="80">
        <v>0</v>
      </c>
      <c r="K118" s="80">
        <v>0</v>
      </c>
      <c r="L118" s="80">
        <v>0</v>
      </c>
      <c r="M118" s="80">
        <v>0</v>
      </c>
      <c r="N118" s="80">
        <v>0</v>
      </c>
      <c r="O118" s="284">
        <v>0</v>
      </c>
      <c r="P118" s="569"/>
      <c r="Q118" s="569"/>
      <c r="R118" s="569"/>
      <c r="S118" s="569"/>
    </row>
    <row r="119" spans="1:19" ht="21.6" customHeight="1" x14ac:dyDescent="0.25">
      <c r="A119" s="570"/>
      <c r="B119" s="619"/>
      <c r="C119" s="437">
        <v>2024</v>
      </c>
      <c r="D119" s="80">
        <f>SUM(D123+D126)</f>
        <v>36</v>
      </c>
      <c r="E119" s="80">
        <f t="shared" ref="E119:M119" si="55">SUM(E123+E126)</f>
        <v>36</v>
      </c>
      <c r="F119" s="80">
        <f t="shared" si="55"/>
        <v>0</v>
      </c>
      <c r="G119" s="80">
        <f t="shared" si="55"/>
        <v>0</v>
      </c>
      <c r="H119" s="80">
        <f t="shared" si="55"/>
        <v>0</v>
      </c>
      <c r="I119" s="80">
        <f t="shared" si="55"/>
        <v>0</v>
      </c>
      <c r="J119" s="80">
        <f t="shared" si="55"/>
        <v>36</v>
      </c>
      <c r="K119" s="80">
        <f t="shared" si="55"/>
        <v>36</v>
      </c>
      <c r="L119" s="80">
        <f t="shared" si="55"/>
        <v>0</v>
      </c>
      <c r="M119" s="80">
        <f t="shared" si="55"/>
        <v>0</v>
      </c>
      <c r="N119" s="80">
        <v>100</v>
      </c>
      <c r="O119" s="284">
        <v>1</v>
      </c>
      <c r="P119" s="570"/>
      <c r="Q119" s="570"/>
      <c r="R119" s="570"/>
      <c r="S119" s="570"/>
    </row>
    <row r="120" spans="1:19" ht="34.9" customHeight="1" x14ac:dyDescent="0.25">
      <c r="A120" s="574"/>
      <c r="B120" s="550" t="s">
        <v>436</v>
      </c>
      <c r="C120" s="264">
        <v>2021</v>
      </c>
      <c r="D120" s="70">
        <v>9</v>
      </c>
      <c r="E120" s="70">
        <v>9</v>
      </c>
      <c r="F120" s="70">
        <v>0</v>
      </c>
      <c r="G120" s="70">
        <v>0</v>
      </c>
      <c r="H120" s="70">
        <v>0</v>
      </c>
      <c r="I120" s="70">
        <v>0</v>
      </c>
      <c r="J120" s="70">
        <v>9</v>
      </c>
      <c r="K120" s="70">
        <v>9</v>
      </c>
      <c r="L120" s="70">
        <v>0</v>
      </c>
      <c r="M120" s="70">
        <v>0</v>
      </c>
      <c r="N120" s="70">
        <v>100</v>
      </c>
      <c r="O120" s="189">
        <v>1</v>
      </c>
      <c r="P120" s="500" t="s">
        <v>461</v>
      </c>
      <c r="Q120" s="270">
        <v>2</v>
      </c>
      <c r="R120" s="270">
        <v>2</v>
      </c>
      <c r="S120" s="285">
        <v>100</v>
      </c>
    </row>
    <row r="121" spans="1:19" ht="27.6" customHeight="1" x14ac:dyDescent="0.25">
      <c r="A121" s="579"/>
      <c r="B121" s="551"/>
      <c r="C121" s="290">
        <v>2022</v>
      </c>
      <c r="D121" s="70">
        <v>8.4</v>
      </c>
      <c r="E121" s="70">
        <v>8.4</v>
      </c>
      <c r="F121" s="70">
        <v>0</v>
      </c>
      <c r="G121" s="70">
        <v>0</v>
      </c>
      <c r="H121" s="70">
        <v>0</v>
      </c>
      <c r="I121" s="70">
        <v>0</v>
      </c>
      <c r="J121" s="70">
        <v>8.4</v>
      </c>
      <c r="K121" s="70">
        <v>8.4</v>
      </c>
      <c r="L121" s="70">
        <v>0</v>
      </c>
      <c r="M121" s="70">
        <v>0</v>
      </c>
      <c r="N121" s="70">
        <v>100</v>
      </c>
      <c r="O121" s="189">
        <v>1</v>
      </c>
      <c r="P121" s="507"/>
      <c r="Q121" s="288">
        <v>50</v>
      </c>
      <c r="R121" s="288">
        <v>50</v>
      </c>
      <c r="S121" s="286">
        <v>100</v>
      </c>
    </row>
    <row r="122" spans="1:19" ht="18" customHeight="1" x14ac:dyDescent="0.25">
      <c r="A122" s="579"/>
      <c r="B122" s="551"/>
      <c r="C122" s="356">
        <v>2023</v>
      </c>
      <c r="D122" s="70">
        <v>0</v>
      </c>
      <c r="E122" s="70">
        <v>0</v>
      </c>
      <c r="F122" s="70">
        <v>0</v>
      </c>
      <c r="G122" s="70">
        <v>0</v>
      </c>
      <c r="H122" s="70">
        <v>0</v>
      </c>
      <c r="I122" s="70">
        <v>0</v>
      </c>
      <c r="J122" s="70">
        <v>0</v>
      </c>
      <c r="K122" s="70">
        <v>0</v>
      </c>
      <c r="L122" s="70">
        <v>0</v>
      </c>
      <c r="M122" s="70">
        <v>0</v>
      </c>
      <c r="N122" s="70">
        <v>0</v>
      </c>
      <c r="O122" s="189">
        <v>0</v>
      </c>
      <c r="P122" s="507"/>
      <c r="Q122" s="340" t="s">
        <v>21</v>
      </c>
      <c r="R122" s="340" t="s">
        <v>21</v>
      </c>
      <c r="S122" s="367" t="s">
        <v>21</v>
      </c>
    </row>
    <row r="123" spans="1:19" ht="21.75" customHeight="1" x14ac:dyDescent="0.25">
      <c r="A123" s="575"/>
      <c r="B123" s="552"/>
      <c r="C123" s="424">
        <v>2024</v>
      </c>
      <c r="D123" s="70">
        <v>36</v>
      </c>
      <c r="E123" s="70">
        <v>36</v>
      </c>
      <c r="F123" s="70">
        <v>0</v>
      </c>
      <c r="G123" s="70">
        <v>0</v>
      </c>
      <c r="H123" s="70">
        <v>0</v>
      </c>
      <c r="I123" s="70">
        <v>0</v>
      </c>
      <c r="J123" s="70">
        <v>36</v>
      </c>
      <c r="K123" s="70">
        <v>36</v>
      </c>
      <c r="L123" s="70">
        <v>0</v>
      </c>
      <c r="M123" s="70">
        <v>0</v>
      </c>
      <c r="N123" s="70">
        <v>100</v>
      </c>
      <c r="O123" s="189">
        <v>1</v>
      </c>
      <c r="P123" s="501"/>
      <c r="Q123" s="411">
        <v>2</v>
      </c>
      <c r="R123" s="411">
        <v>2</v>
      </c>
      <c r="S123" s="435">
        <v>100</v>
      </c>
    </row>
    <row r="124" spans="1:19" ht="25.5" customHeight="1" x14ac:dyDescent="0.25">
      <c r="A124" s="574"/>
      <c r="B124" s="550" t="s">
        <v>468</v>
      </c>
      <c r="C124" s="290">
        <v>2022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70">
        <v>0</v>
      </c>
      <c r="O124" s="189">
        <v>0</v>
      </c>
      <c r="P124" s="527" t="s">
        <v>21</v>
      </c>
      <c r="Q124" s="527" t="s">
        <v>21</v>
      </c>
      <c r="R124" s="527" t="s">
        <v>21</v>
      </c>
      <c r="S124" s="636" t="s">
        <v>21</v>
      </c>
    </row>
    <row r="125" spans="1:19" ht="29.25" customHeight="1" x14ac:dyDescent="0.25">
      <c r="A125" s="579"/>
      <c r="B125" s="551"/>
      <c r="C125" s="356">
        <v>2023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70">
        <v>0</v>
      </c>
      <c r="O125" s="189">
        <v>0</v>
      </c>
      <c r="P125" s="528"/>
      <c r="Q125" s="528"/>
      <c r="R125" s="528"/>
      <c r="S125" s="637"/>
    </row>
    <row r="126" spans="1:19" ht="27.75" customHeight="1" x14ac:dyDescent="0.25">
      <c r="A126" s="575"/>
      <c r="B126" s="552"/>
      <c r="C126" s="424">
        <v>2024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70">
        <v>0</v>
      </c>
      <c r="O126" s="189">
        <v>0</v>
      </c>
      <c r="P126" s="529"/>
      <c r="Q126" s="529"/>
      <c r="R126" s="529"/>
      <c r="S126" s="638"/>
    </row>
    <row r="127" spans="1:19" ht="27" customHeight="1" x14ac:dyDescent="0.25">
      <c r="A127" s="545" t="s">
        <v>28</v>
      </c>
      <c r="B127" s="514" t="s">
        <v>407</v>
      </c>
      <c r="C127" s="102" t="s">
        <v>577</v>
      </c>
      <c r="D127" s="213">
        <f>SUM(D128:D129)</f>
        <v>4086674.8000000003</v>
      </c>
      <c r="E127" s="213">
        <f t="shared" ref="E127:M127" si="56">SUM(E128:E129)</f>
        <v>4075423.99</v>
      </c>
      <c r="F127" s="213">
        <f t="shared" si="56"/>
        <v>311166.80000000005</v>
      </c>
      <c r="G127" s="213">
        <f t="shared" si="56"/>
        <v>311059.56</v>
      </c>
      <c r="H127" s="213">
        <f t="shared" si="56"/>
        <v>2720272.3999999994</v>
      </c>
      <c r="I127" s="213">
        <f t="shared" si="56"/>
        <v>2710331.7800000003</v>
      </c>
      <c r="J127" s="213">
        <f t="shared" si="56"/>
        <v>1055235.6000000001</v>
      </c>
      <c r="K127" s="213">
        <f t="shared" si="56"/>
        <v>1054032.6499999999</v>
      </c>
      <c r="L127" s="213">
        <f t="shared" si="56"/>
        <v>0</v>
      </c>
      <c r="M127" s="213">
        <f t="shared" si="56"/>
        <v>0</v>
      </c>
      <c r="N127" s="213">
        <v>100</v>
      </c>
      <c r="O127" s="281">
        <f t="shared" ref="O127:O132" si="57">E127/D127</f>
        <v>0.99724695246120387</v>
      </c>
      <c r="P127" s="523" t="s">
        <v>21</v>
      </c>
      <c r="Q127" s="523" t="s">
        <v>21</v>
      </c>
      <c r="R127" s="523" t="s">
        <v>21</v>
      </c>
      <c r="S127" s="523" t="s">
        <v>21</v>
      </c>
    </row>
    <row r="128" spans="1:19" ht="22.5" customHeight="1" x14ac:dyDescent="0.25">
      <c r="A128" s="546"/>
      <c r="B128" s="515"/>
      <c r="C128" s="102">
        <v>2023</v>
      </c>
      <c r="D128" s="213">
        <f>SUM(D131+D141+D163+D182+D192+D203+D208+D219)</f>
        <v>2010497.6</v>
      </c>
      <c r="E128" s="213">
        <f t="shared" ref="E128:M128" si="58">SUM(E131+E141+E163+E182+E192+E203+E208+E219)</f>
        <v>2006023.5099999998</v>
      </c>
      <c r="F128" s="213">
        <f t="shared" si="58"/>
        <v>169695.9</v>
      </c>
      <c r="G128" s="213">
        <f t="shared" si="58"/>
        <v>169695.88999999998</v>
      </c>
      <c r="H128" s="213">
        <f t="shared" si="58"/>
        <v>1329614.3999999999</v>
      </c>
      <c r="I128" s="213">
        <f t="shared" si="58"/>
        <v>1325322.6400000001</v>
      </c>
      <c r="J128" s="213">
        <f t="shared" si="58"/>
        <v>511187.3</v>
      </c>
      <c r="K128" s="213">
        <f t="shared" si="58"/>
        <v>511004.98</v>
      </c>
      <c r="L128" s="213">
        <f t="shared" si="58"/>
        <v>0</v>
      </c>
      <c r="M128" s="213">
        <f t="shared" si="58"/>
        <v>0</v>
      </c>
      <c r="N128" s="213">
        <v>100</v>
      </c>
      <c r="O128" s="281">
        <f t="shared" si="57"/>
        <v>0.99777463549322298</v>
      </c>
      <c r="P128" s="524"/>
      <c r="Q128" s="524"/>
      <c r="R128" s="524"/>
      <c r="S128" s="524"/>
    </row>
    <row r="129" spans="1:19" ht="22.5" customHeight="1" x14ac:dyDescent="0.25">
      <c r="A129" s="547"/>
      <c r="B129" s="516"/>
      <c r="C129" s="102">
        <v>2024</v>
      </c>
      <c r="D129" s="213">
        <f>SUM(D132+D164+D142+D183+D193+D204+D209+D220)</f>
        <v>2076177.2000000002</v>
      </c>
      <c r="E129" s="213">
        <f t="shared" ref="E129:M129" si="59">SUM(E132+E164+E142+E183+E193+E204+E209+E220)</f>
        <v>2069400.4800000004</v>
      </c>
      <c r="F129" s="213">
        <f t="shared" si="59"/>
        <v>141470.90000000002</v>
      </c>
      <c r="G129" s="213">
        <f t="shared" si="59"/>
        <v>141363.67000000001</v>
      </c>
      <c r="H129" s="213">
        <f t="shared" si="59"/>
        <v>1390657.9999999998</v>
      </c>
      <c r="I129" s="213">
        <f t="shared" si="59"/>
        <v>1385009.14</v>
      </c>
      <c r="J129" s="213">
        <f t="shared" si="59"/>
        <v>544048.30000000005</v>
      </c>
      <c r="K129" s="213">
        <f t="shared" si="59"/>
        <v>543027.66999999993</v>
      </c>
      <c r="L129" s="213">
        <f t="shared" si="59"/>
        <v>0</v>
      </c>
      <c r="M129" s="213">
        <f t="shared" si="59"/>
        <v>0</v>
      </c>
      <c r="N129" s="213">
        <v>100</v>
      </c>
      <c r="O129" s="281">
        <f t="shared" si="57"/>
        <v>0.99673596261436659</v>
      </c>
      <c r="P129" s="525"/>
      <c r="Q129" s="525"/>
      <c r="R129" s="525"/>
      <c r="S129" s="525"/>
    </row>
    <row r="130" spans="1:19" ht="21" customHeight="1" x14ac:dyDescent="0.25">
      <c r="A130" s="530" t="s">
        <v>29</v>
      </c>
      <c r="B130" s="533" t="s">
        <v>30</v>
      </c>
      <c r="C130" s="303" t="s">
        <v>577</v>
      </c>
      <c r="D130" s="282">
        <f>D131+D132</f>
        <v>924062.89999999991</v>
      </c>
      <c r="E130" s="282">
        <f t="shared" ref="E130:M130" si="60">E131+E132</f>
        <v>923940.52</v>
      </c>
      <c r="F130" s="282">
        <f t="shared" si="60"/>
        <v>0</v>
      </c>
      <c r="G130" s="282">
        <f t="shared" si="60"/>
        <v>0</v>
      </c>
      <c r="H130" s="282">
        <f t="shared" si="60"/>
        <v>566392.1</v>
      </c>
      <c r="I130" s="282">
        <f t="shared" si="60"/>
        <v>566392.1</v>
      </c>
      <c r="J130" s="282">
        <f t="shared" si="60"/>
        <v>357670.8</v>
      </c>
      <c r="K130" s="282">
        <f t="shared" si="60"/>
        <v>357548.42000000004</v>
      </c>
      <c r="L130" s="282">
        <f t="shared" si="60"/>
        <v>0</v>
      </c>
      <c r="M130" s="282">
        <f t="shared" si="60"/>
        <v>0</v>
      </c>
      <c r="N130" s="282">
        <v>100</v>
      </c>
      <c r="O130" s="389">
        <f t="shared" si="57"/>
        <v>0.99986756312800795</v>
      </c>
      <c r="P130" s="536" t="s">
        <v>21</v>
      </c>
      <c r="Q130" s="536" t="s">
        <v>21</v>
      </c>
      <c r="R130" s="536" t="s">
        <v>21</v>
      </c>
      <c r="S130" s="536" t="s">
        <v>21</v>
      </c>
    </row>
    <row r="131" spans="1:19" ht="23.25" customHeight="1" x14ac:dyDescent="0.25">
      <c r="A131" s="531"/>
      <c r="B131" s="534"/>
      <c r="C131" s="303">
        <v>2023</v>
      </c>
      <c r="D131" s="282">
        <f>SUM(D133)</f>
        <v>445661.3</v>
      </c>
      <c r="E131" s="282">
        <f t="shared" ref="E131:M131" si="61">SUM(E133)</f>
        <v>445606.93</v>
      </c>
      <c r="F131" s="282">
        <f t="shared" si="61"/>
        <v>0</v>
      </c>
      <c r="G131" s="282">
        <f t="shared" si="61"/>
        <v>0</v>
      </c>
      <c r="H131" s="282">
        <f t="shared" si="61"/>
        <v>264268.3</v>
      </c>
      <c r="I131" s="282">
        <f t="shared" si="61"/>
        <v>264268.3</v>
      </c>
      <c r="J131" s="282">
        <f t="shared" si="61"/>
        <v>181393</v>
      </c>
      <c r="K131" s="282">
        <f t="shared" si="61"/>
        <v>181338.63</v>
      </c>
      <c r="L131" s="282">
        <f t="shared" si="61"/>
        <v>0</v>
      </c>
      <c r="M131" s="282">
        <f t="shared" si="61"/>
        <v>0</v>
      </c>
      <c r="N131" s="282">
        <v>100</v>
      </c>
      <c r="O131" s="389">
        <f t="shared" si="57"/>
        <v>0.99987800152268103</v>
      </c>
      <c r="P131" s="537"/>
      <c r="Q131" s="537"/>
      <c r="R131" s="537"/>
      <c r="S131" s="537"/>
    </row>
    <row r="132" spans="1:19" ht="21.75" customHeight="1" x14ac:dyDescent="0.25">
      <c r="A132" s="532"/>
      <c r="B132" s="535"/>
      <c r="C132" s="426">
        <v>2024</v>
      </c>
      <c r="D132" s="474">
        <f>D137</f>
        <v>478401.6</v>
      </c>
      <c r="E132" s="474">
        <f t="shared" ref="E132:M132" si="62">E137</f>
        <v>478333.59</v>
      </c>
      <c r="F132" s="474">
        <f t="shared" si="62"/>
        <v>0</v>
      </c>
      <c r="G132" s="474">
        <f t="shared" si="62"/>
        <v>0</v>
      </c>
      <c r="H132" s="474">
        <f t="shared" si="62"/>
        <v>302123.8</v>
      </c>
      <c r="I132" s="474">
        <f t="shared" si="62"/>
        <v>302123.8</v>
      </c>
      <c r="J132" s="474">
        <f t="shared" si="62"/>
        <v>176277.8</v>
      </c>
      <c r="K132" s="474">
        <f t="shared" si="62"/>
        <v>176209.79</v>
      </c>
      <c r="L132" s="474">
        <f t="shared" si="62"/>
        <v>0</v>
      </c>
      <c r="M132" s="474">
        <f t="shared" si="62"/>
        <v>0</v>
      </c>
      <c r="N132" s="474">
        <v>100</v>
      </c>
      <c r="O132" s="475">
        <f t="shared" si="57"/>
        <v>0.99985783910421711</v>
      </c>
      <c r="P132" s="538"/>
      <c r="Q132" s="538"/>
      <c r="R132" s="538"/>
      <c r="S132" s="538"/>
    </row>
    <row r="133" spans="1:19" ht="72" customHeight="1" x14ac:dyDescent="0.25">
      <c r="A133" s="527" t="s">
        <v>31</v>
      </c>
      <c r="B133" s="500" t="s">
        <v>37</v>
      </c>
      <c r="C133" s="500">
        <v>2023</v>
      </c>
      <c r="D133" s="502">
        <v>445661.3</v>
      </c>
      <c r="E133" s="502">
        <v>445606.93</v>
      </c>
      <c r="F133" s="502">
        <v>0</v>
      </c>
      <c r="G133" s="502">
        <v>0</v>
      </c>
      <c r="H133" s="502">
        <v>264268.3</v>
      </c>
      <c r="I133" s="502">
        <v>264268.3</v>
      </c>
      <c r="J133" s="502">
        <v>181393</v>
      </c>
      <c r="K133" s="502">
        <v>181338.63</v>
      </c>
      <c r="L133" s="502">
        <v>0</v>
      </c>
      <c r="M133" s="502">
        <v>0</v>
      </c>
      <c r="N133" s="502">
        <v>100</v>
      </c>
      <c r="O133" s="502">
        <v>99.99</v>
      </c>
      <c r="P133" s="386" t="s">
        <v>138</v>
      </c>
      <c r="Q133" s="399">
        <v>100</v>
      </c>
      <c r="R133" s="399">
        <v>100</v>
      </c>
      <c r="S133" s="219">
        <f>E133/D133</f>
        <v>0.99987800152268103</v>
      </c>
    </row>
    <row r="134" spans="1:19" ht="134.44999999999999" customHeight="1" x14ac:dyDescent="0.25">
      <c r="A134" s="528"/>
      <c r="B134" s="507"/>
      <c r="C134" s="507"/>
      <c r="D134" s="526"/>
      <c r="E134" s="526"/>
      <c r="F134" s="526"/>
      <c r="G134" s="526"/>
      <c r="H134" s="526"/>
      <c r="I134" s="526"/>
      <c r="J134" s="526"/>
      <c r="K134" s="526"/>
      <c r="L134" s="526"/>
      <c r="M134" s="526"/>
      <c r="N134" s="526"/>
      <c r="O134" s="526"/>
      <c r="P134" s="386" t="s">
        <v>545</v>
      </c>
      <c r="Q134" s="399">
        <v>100</v>
      </c>
      <c r="R134" s="399">
        <v>100</v>
      </c>
      <c r="S134" s="219">
        <f>E133/D133</f>
        <v>0.99987800152268103</v>
      </c>
    </row>
    <row r="135" spans="1:19" ht="148.5" customHeight="1" x14ac:dyDescent="0.25">
      <c r="A135" s="528"/>
      <c r="B135" s="507"/>
      <c r="C135" s="507"/>
      <c r="D135" s="526"/>
      <c r="E135" s="526"/>
      <c r="F135" s="526"/>
      <c r="G135" s="526"/>
      <c r="H135" s="526"/>
      <c r="I135" s="526"/>
      <c r="J135" s="526"/>
      <c r="K135" s="526"/>
      <c r="L135" s="526"/>
      <c r="M135" s="526"/>
      <c r="N135" s="526"/>
      <c r="O135" s="526"/>
      <c r="P135" s="386" t="s">
        <v>546</v>
      </c>
      <c r="Q135" s="399">
        <v>100</v>
      </c>
      <c r="R135" s="399">
        <v>100</v>
      </c>
      <c r="S135" s="219">
        <f>E133/D133</f>
        <v>0.99987800152268103</v>
      </c>
    </row>
    <row r="136" spans="1:19" ht="109.9" customHeight="1" x14ac:dyDescent="0.25">
      <c r="A136" s="528"/>
      <c r="B136" s="507"/>
      <c r="C136" s="501"/>
      <c r="D136" s="503"/>
      <c r="E136" s="503"/>
      <c r="F136" s="503"/>
      <c r="G136" s="503"/>
      <c r="H136" s="503"/>
      <c r="I136" s="503"/>
      <c r="J136" s="503"/>
      <c r="K136" s="503"/>
      <c r="L136" s="503"/>
      <c r="M136" s="503"/>
      <c r="N136" s="503"/>
      <c r="O136" s="503"/>
      <c r="P136" s="386" t="s">
        <v>547</v>
      </c>
      <c r="Q136" s="399">
        <v>100</v>
      </c>
      <c r="R136" s="399">
        <v>100</v>
      </c>
      <c r="S136" s="219">
        <f>E133/D133</f>
        <v>0.99987800152268103</v>
      </c>
    </row>
    <row r="137" spans="1:19" ht="75.75" customHeight="1" x14ac:dyDescent="0.25">
      <c r="A137" s="528"/>
      <c r="B137" s="507"/>
      <c r="C137" s="500">
        <v>2024</v>
      </c>
      <c r="D137" s="502">
        <v>478401.6</v>
      </c>
      <c r="E137" s="502">
        <v>478333.59</v>
      </c>
      <c r="F137" s="502">
        <v>0</v>
      </c>
      <c r="G137" s="502">
        <v>0</v>
      </c>
      <c r="H137" s="502">
        <v>302123.8</v>
      </c>
      <c r="I137" s="502">
        <v>302123.8</v>
      </c>
      <c r="J137" s="502">
        <v>176277.8</v>
      </c>
      <c r="K137" s="502">
        <v>176209.79</v>
      </c>
      <c r="L137" s="502">
        <v>0</v>
      </c>
      <c r="M137" s="502">
        <v>0</v>
      </c>
      <c r="N137" s="502">
        <v>100</v>
      </c>
      <c r="O137" s="548">
        <f>E137/D137</f>
        <v>0.99985783910421711</v>
      </c>
      <c r="P137" s="424" t="s">
        <v>138</v>
      </c>
      <c r="Q137" s="399">
        <v>100</v>
      </c>
      <c r="R137" s="399">
        <v>100</v>
      </c>
      <c r="S137" s="219">
        <f>E137/D137</f>
        <v>0.99985783910421711</v>
      </c>
    </row>
    <row r="138" spans="1:19" ht="153" customHeight="1" x14ac:dyDescent="0.25">
      <c r="A138" s="528"/>
      <c r="B138" s="507"/>
      <c r="C138" s="507"/>
      <c r="D138" s="526"/>
      <c r="E138" s="526"/>
      <c r="F138" s="526"/>
      <c r="G138" s="526"/>
      <c r="H138" s="526"/>
      <c r="I138" s="526"/>
      <c r="J138" s="526"/>
      <c r="K138" s="526"/>
      <c r="L138" s="526"/>
      <c r="M138" s="526"/>
      <c r="N138" s="526"/>
      <c r="O138" s="639"/>
      <c r="P138" s="424" t="s">
        <v>545</v>
      </c>
      <c r="Q138" s="399">
        <v>100</v>
      </c>
      <c r="R138" s="399">
        <v>100</v>
      </c>
      <c r="S138" s="219">
        <f>E137/D137</f>
        <v>0.99985783910421711</v>
      </c>
    </row>
    <row r="139" spans="1:19" ht="109.9" customHeight="1" x14ac:dyDescent="0.25">
      <c r="A139" s="529"/>
      <c r="B139" s="501"/>
      <c r="C139" s="501"/>
      <c r="D139" s="503"/>
      <c r="E139" s="503"/>
      <c r="F139" s="503"/>
      <c r="G139" s="503"/>
      <c r="H139" s="503"/>
      <c r="I139" s="503"/>
      <c r="J139" s="503"/>
      <c r="K139" s="503"/>
      <c r="L139" s="503"/>
      <c r="M139" s="503"/>
      <c r="N139" s="503"/>
      <c r="O139" s="549"/>
      <c r="P139" s="424" t="s">
        <v>547</v>
      </c>
      <c r="Q139" s="399">
        <v>100</v>
      </c>
      <c r="R139" s="399">
        <v>100</v>
      </c>
      <c r="S139" s="219">
        <f>E137/D137</f>
        <v>0.99985783910421711</v>
      </c>
    </row>
    <row r="140" spans="1:19" ht="30.6" customHeight="1" x14ac:dyDescent="0.25">
      <c r="A140" s="530" t="s">
        <v>32</v>
      </c>
      <c r="B140" s="533" t="s">
        <v>33</v>
      </c>
      <c r="C140" s="303" t="s">
        <v>577</v>
      </c>
      <c r="D140" s="282">
        <f>SUM(D141:D142)</f>
        <v>2583058.4</v>
      </c>
      <c r="E140" s="282">
        <f t="shared" ref="E140:M140" si="63">SUM(E141:E142)</f>
        <v>2578436.88</v>
      </c>
      <c r="F140" s="282">
        <f t="shared" si="63"/>
        <v>230377.7</v>
      </c>
      <c r="G140" s="282">
        <f t="shared" si="63"/>
        <v>230298.32</v>
      </c>
      <c r="H140" s="282">
        <f t="shared" si="63"/>
        <v>1980637.7</v>
      </c>
      <c r="I140" s="282">
        <f t="shared" si="63"/>
        <v>1977167.47</v>
      </c>
      <c r="J140" s="282">
        <f t="shared" si="63"/>
        <v>372043</v>
      </c>
      <c r="K140" s="282">
        <f t="shared" si="63"/>
        <v>370971.09</v>
      </c>
      <c r="L140" s="282">
        <f t="shared" si="63"/>
        <v>0</v>
      </c>
      <c r="M140" s="282">
        <f t="shared" si="63"/>
        <v>0</v>
      </c>
      <c r="N140" s="282">
        <v>100</v>
      </c>
      <c r="O140" s="389">
        <f>E140/D140</f>
        <v>0.9982108341027055</v>
      </c>
      <c r="P140" s="530" t="s">
        <v>21</v>
      </c>
      <c r="Q140" s="530" t="s">
        <v>21</v>
      </c>
      <c r="R140" s="530" t="s">
        <v>21</v>
      </c>
      <c r="S140" s="530" t="s">
        <v>21</v>
      </c>
    </row>
    <row r="141" spans="1:19" ht="21.75" customHeight="1" x14ac:dyDescent="0.25">
      <c r="A141" s="531"/>
      <c r="B141" s="534"/>
      <c r="C141" s="303">
        <v>2023</v>
      </c>
      <c r="D141" s="282">
        <f>SUM(D143+D145+D147+D157+D159+D161)</f>
        <v>1227059.8999999999</v>
      </c>
      <c r="E141" s="282">
        <f t="shared" ref="E141:M141" si="64">SUM(E143+E145+E147+E157+E159+E161)</f>
        <v>1225380.68</v>
      </c>
      <c r="F141" s="282">
        <f t="shared" si="64"/>
        <v>95460.9</v>
      </c>
      <c r="G141" s="282">
        <f t="shared" si="64"/>
        <v>95460.9</v>
      </c>
      <c r="H141" s="282">
        <f t="shared" si="64"/>
        <v>957424</v>
      </c>
      <c r="I141" s="282">
        <f t="shared" si="64"/>
        <v>955866.3</v>
      </c>
      <c r="J141" s="282">
        <f t="shared" si="64"/>
        <v>174175</v>
      </c>
      <c r="K141" s="282">
        <f t="shared" si="64"/>
        <v>174053.48</v>
      </c>
      <c r="L141" s="282">
        <f t="shared" si="64"/>
        <v>0</v>
      </c>
      <c r="M141" s="282">
        <f t="shared" si="64"/>
        <v>0</v>
      </c>
      <c r="N141" s="282">
        <v>100</v>
      </c>
      <c r="O141" s="389">
        <f>E141/D141</f>
        <v>0.99863150935011402</v>
      </c>
      <c r="P141" s="531"/>
      <c r="Q141" s="531"/>
      <c r="R141" s="531"/>
      <c r="S141" s="531"/>
    </row>
    <row r="142" spans="1:19" ht="21" customHeight="1" x14ac:dyDescent="0.25">
      <c r="A142" s="532"/>
      <c r="B142" s="535"/>
      <c r="C142" s="426">
        <v>2024</v>
      </c>
      <c r="D142" s="474">
        <f>D152+D158+D160</f>
        <v>1355998.5</v>
      </c>
      <c r="E142" s="474">
        <f t="shared" ref="E142:M142" si="65">E152+E158+E160</f>
        <v>1353056.2000000002</v>
      </c>
      <c r="F142" s="474">
        <f t="shared" si="65"/>
        <v>134916.80000000002</v>
      </c>
      <c r="G142" s="474">
        <f t="shared" si="65"/>
        <v>134837.42000000001</v>
      </c>
      <c r="H142" s="474">
        <f t="shared" si="65"/>
        <v>1023213.7</v>
      </c>
      <c r="I142" s="474">
        <f t="shared" si="65"/>
        <v>1021301.1699999999</v>
      </c>
      <c r="J142" s="474">
        <f t="shared" si="65"/>
        <v>197868</v>
      </c>
      <c r="K142" s="474">
        <f t="shared" si="65"/>
        <v>196917.61000000002</v>
      </c>
      <c r="L142" s="474">
        <f t="shared" si="65"/>
        <v>0</v>
      </c>
      <c r="M142" s="474">
        <f t="shared" si="65"/>
        <v>0</v>
      </c>
      <c r="N142" s="474">
        <v>100</v>
      </c>
      <c r="O142" s="475">
        <f>E142/D142</f>
        <v>0.99783015984162238</v>
      </c>
      <c r="P142" s="532"/>
      <c r="Q142" s="532"/>
      <c r="R142" s="532"/>
      <c r="S142" s="532"/>
    </row>
    <row r="143" spans="1:19" ht="40.5" customHeight="1" x14ac:dyDescent="0.25">
      <c r="A143" s="527" t="s">
        <v>34</v>
      </c>
      <c r="B143" s="500" t="s">
        <v>38</v>
      </c>
      <c r="C143" s="500">
        <v>2023</v>
      </c>
      <c r="D143" s="502">
        <v>0</v>
      </c>
      <c r="E143" s="502">
        <v>0</v>
      </c>
      <c r="F143" s="502">
        <v>0</v>
      </c>
      <c r="G143" s="502">
        <v>0</v>
      </c>
      <c r="H143" s="502">
        <v>0</v>
      </c>
      <c r="I143" s="502">
        <v>0</v>
      </c>
      <c r="J143" s="502">
        <v>0</v>
      </c>
      <c r="K143" s="502">
        <v>0</v>
      </c>
      <c r="L143" s="502">
        <v>0</v>
      </c>
      <c r="M143" s="502">
        <v>0</v>
      </c>
      <c r="N143" s="502">
        <v>0</v>
      </c>
      <c r="O143" s="502">
        <v>0</v>
      </c>
      <c r="P143" s="4" t="s">
        <v>144</v>
      </c>
      <c r="Q143" s="5">
        <v>40</v>
      </c>
      <c r="R143" s="5">
        <v>40</v>
      </c>
      <c r="S143" s="5">
        <v>100</v>
      </c>
    </row>
    <row r="144" spans="1:19" ht="55.9" customHeight="1" x14ac:dyDescent="0.25">
      <c r="A144" s="529"/>
      <c r="B144" s="501"/>
      <c r="C144" s="501"/>
      <c r="D144" s="503"/>
      <c r="E144" s="503"/>
      <c r="F144" s="503"/>
      <c r="G144" s="503"/>
      <c r="H144" s="503"/>
      <c r="I144" s="503"/>
      <c r="J144" s="503"/>
      <c r="K144" s="503"/>
      <c r="L144" s="503"/>
      <c r="M144" s="503"/>
      <c r="N144" s="503"/>
      <c r="O144" s="503"/>
      <c r="P144" s="385" t="s">
        <v>548</v>
      </c>
      <c r="Q144" s="402">
        <v>100</v>
      </c>
      <c r="R144" s="402">
        <v>100</v>
      </c>
      <c r="S144" s="380">
        <v>100</v>
      </c>
    </row>
    <row r="145" spans="1:19" ht="119.25" customHeight="1" x14ac:dyDescent="0.25">
      <c r="A145" s="527" t="s">
        <v>35</v>
      </c>
      <c r="B145" s="550" t="s">
        <v>39</v>
      </c>
      <c r="C145" s="500">
        <v>2023</v>
      </c>
      <c r="D145" s="502">
        <v>0</v>
      </c>
      <c r="E145" s="502">
        <v>0</v>
      </c>
      <c r="F145" s="502">
        <v>0</v>
      </c>
      <c r="G145" s="502">
        <v>0</v>
      </c>
      <c r="H145" s="502">
        <v>0</v>
      </c>
      <c r="I145" s="502">
        <v>0</v>
      </c>
      <c r="J145" s="502">
        <v>0</v>
      </c>
      <c r="K145" s="502">
        <v>0</v>
      </c>
      <c r="L145" s="502">
        <v>0</v>
      </c>
      <c r="M145" s="502">
        <v>0</v>
      </c>
      <c r="N145" s="502">
        <v>0</v>
      </c>
      <c r="O145" s="502">
        <v>0</v>
      </c>
      <c r="P145" s="22" t="s">
        <v>139</v>
      </c>
      <c r="Q145" s="399">
        <v>100</v>
      </c>
      <c r="R145" s="399">
        <v>100</v>
      </c>
      <c r="S145" s="387">
        <v>100</v>
      </c>
    </row>
    <row r="146" spans="1:19" ht="124.9" customHeight="1" x14ac:dyDescent="0.25">
      <c r="A146" s="528"/>
      <c r="B146" s="551"/>
      <c r="C146" s="501"/>
      <c r="D146" s="503"/>
      <c r="E146" s="503"/>
      <c r="F146" s="503"/>
      <c r="G146" s="503"/>
      <c r="H146" s="503"/>
      <c r="I146" s="503"/>
      <c r="J146" s="503"/>
      <c r="K146" s="503"/>
      <c r="L146" s="503"/>
      <c r="M146" s="503"/>
      <c r="N146" s="503"/>
      <c r="O146" s="503"/>
      <c r="P146" s="22" t="s">
        <v>549</v>
      </c>
      <c r="Q146" s="399">
        <v>100</v>
      </c>
      <c r="R146" s="399">
        <v>100</v>
      </c>
      <c r="S146" s="387">
        <v>100</v>
      </c>
    </row>
    <row r="147" spans="1:19" ht="141" customHeight="1" x14ac:dyDescent="0.25">
      <c r="A147" s="559" t="s">
        <v>36</v>
      </c>
      <c r="B147" s="560" t="s">
        <v>40</v>
      </c>
      <c r="C147" s="567">
        <v>2023</v>
      </c>
      <c r="D147" s="609">
        <v>1226059.8999999999</v>
      </c>
      <c r="E147" s="609">
        <v>1224380.68</v>
      </c>
      <c r="F147" s="609">
        <v>95460.9</v>
      </c>
      <c r="G147" s="609">
        <v>95460.9</v>
      </c>
      <c r="H147" s="609">
        <v>956424</v>
      </c>
      <c r="I147" s="609">
        <v>954866.3</v>
      </c>
      <c r="J147" s="609">
        <v>174175</v>
      </c>
      <c r="K147" s="609">
        <v>174053.48</v>
      </c>
      <c r="L147" s="609">
        <v>0</v>
      </c>
      <c r="M147" s="609">
        <v>0</v>
      </c>
      <c r="N147" s="609">
        <v>100</v>
      </c>
      <c r="O147" s="628">
        <f>E147/D147</f>
        <v>0.99863039318062685</v>
      </c>
      <c r="P147" s="22" t="s">
        <v>140</v>
      </c>
      <c r="Q147" s="399">
        <v>95</v>
      </c>
      <c r="R147" s="399">
        <v>95</v>
      </c>
      <c r="S147" s="219">
        <v>1</v>
      </c>
    </row>
    <row r="148" spans="1:19" ht="109.5" customHeight="1" x14ac:dyDescent="0.25">
      <c r="A148" s="559"/>
      <c r="B148" s="560"/>
      <c r="C148" s="567"/>
      <c r="D148" s="609"/>
      <c r="E148" s="609"/>
      <c r="F148" s="609"/>
      <c r="G148" s="609"/>
      <c r="H148" s="609"/>
      <c r="I148" s="609"/>
      <c r="J148" s="609"/>
      <c r="K148" s="609"/>
      <c r="L148" s="609"/>
      <c r="M148" s="609"/>
      <c r="N148" s="609"/>
      <c r="O148" s="628"/>
      <c r="P148" s="22" t="s">
        <v>550</v>
      </c>
      <c r="Q148" s="403">
        <v>1.5</v>
      </c>
      <c r="R148" s="403">
        <v>1.5</v>
      </c>
      <c r="S148" s="219">
        <v>1</v>
      </c>
    </row>
    <row r="149" spans="1:19" ht="97.5" customHeight="1" x14ac:dyDescent="0.25">
      <c r="A149" s="559"/>
      <c r="B149" s="560"/>
      <c r="C149" s="567"/>
      <c r="D149" s="609"/>
      <c r="E149" s="609"/>
      <c r="F149" s="609"/>
      <c r="G149" s="609"/>
      <c r="H149" s="609"/>
      <c r="I149" s="609"/>
      <c r="J149" s="609"/>
      <c r="K149" s="609"/>
      <c r="L149" s="609"/>
      <c r="M149" s="609"/>
      <c r="N149" s="609"/>
      <c r="O149" s="628"/>
      <c r="P149" s="22" t="s">
        <v>551</v>
      </c>
      <c r="Q149" s="399">
        <v>100</v>
      </c>
      <c r="R149" s="399">
        <v>100</v>
      </c>
      <c r="S149" s="219">
        <v>1</v>
      </c>
    </row>
    <row r="150" spans="1:19" ht="109.9" customHeight="1" x14ac:dyDescent="0.25">
      <c r="A150" s="559"/>
      <c r="B150" s="560"/>
      <c r="C150" s="567"/>
      <c r="D150" s="609"/>
      <c r="E150" s="609"/>
      <c r="F150" s="609"/>
      <c r="G150" s="609"/>
      <c r="H150" s="609"/>
      <c r="I150" s="609"/>
      <c r="J150" s="609"/>
      <c r="K150" s="609"/>
      <c r="L150" s="609"/>
      <c r="M150" s="609"/>
      <c r="N150" s="609"/>
      <c r="O150" s="628"/>
      <c r="P150" s="22" t="s">
        <v>552</v>
      </c>
      <c r="Q150" s="399">
        <v>90</v>
      </c>
      <c r="R150" s="399">
        <v>90</v>
      </c>
      <c r="S150" s="219">
        <v>1</v>
      </c>
    </row>
    <row r="151" spans="1:19" ht="83.45" customHeight="1" x14ac:dyDescent="0.25">
      <c r="A151" s="559"/>
      <c r="B151" s="560"/>
      <c r="C151" s="567"/>
      <c r="D151" s="609"/>
      <c r="E151" s="609"/>
      <c r="F151" s="609"/>
      <c r="G151" s="609"/>
      <c r="H151" s="609"/>
      <c r="I151" s="609"/>
      <c r="J151" s="609"/>
      <c r="K151" s="609"/>
      <c r="L151" s="609"/>
      <c r="M151" s="609"/>
      <c r="N151" s="609"/>
      <c r="O151" s="628"/>
      <c r="P151" s="22" t="s">
        <v>553</v>
      </c>
      <c r="Q151" s="399">
        <v>20</v>
      </c>
      <c r="R151" s="399">
        <v>20</v>
      </c>
      <c r="S151" s="219">
        <v>1</v>
      </c>
    </row>
    <row r="152" spans="1:19" ht="83.45" customHeight="1" x14ac:dyDescent="0.25">
      <c r="A152" s="559"/>
      <c r="B152" s="560"/>
      <c r="C152" s="567">
        <v>2024</v>
      </c>
      <c r="D152" s="609">
        <v>1352789.6</v>
      </c>
      <c r="E152" s="609">
        <v>1349847.37</v>
      </c>
      <c r="F152" s="609">
        <v>133149.1</v>
      </c>
      <c r="G152" s="609">
        <v>133069.76000000001</v>
      </c>
      <c r="H152" s="609">
        <v>1021777.7</v>
      </c>
      <c r="I152" s="609">
        <v>1019865.1</v>
      </c>
      <c r="J152" s="609">
        <v>197862.8</v>
      </c>
      <c r="K152" s="609">
        <v>196912.51</v>
      </c>
      <c r="L152" s="609">
        <v>0</v>
      </c>
      <c r="M152" s="609">
        <v>0</v>
      </c>
      <c r="N152" s="609">
        <v>100</v>
      </c>
      <c r="O152" s="628">
        <f>E152/D152</f>
        <v>0.99782506459245401</v>
      </c>
      <c r="P152" s="22" t="s">
        <v>140</v>
      </c>
      <c r="Q152" s="399">
        <v>95</v>
      </c>
      <c r="R152" s="399">
        <v>95</v>
      </c>
      <c r="S152" s="219">
        <v>1</v>
      </c>
    </row>
    <row r="153" spans="1:19" ht="111" customHeight="1" x14ac:dyDescent="0.25">
      <c r="A153" s="559"/>
      <c r="B153" s="560"/>
      <c r="C153" s="567"/>
      <c r="D153" s="609"/>
      <c r="E153" s="609"/>
      <c r="F153" s="609"/>
      <c r="G153" s="609"/>
      <c r="H153" s="609"/>
      <c r="I153" s="609"/>
      <c r="J153" s="609"/>
      <c r="K153" s="609"/>
      <c r="L153" s="609"/>
      <c r="M153" s="609"/>
      <c r="N153" s="609"/>
      <c r="O153" s="628"/>
      <c r="P153" s="22" t="s">
        <v>550</v>
      </c>
      <c r="Q153" s="403">
        <v>1.5</v>
      </c>
      <c r="R153" s="403">
        <v>1.5</v>
      </c>
      <c r="S153" s="219">
        <v>1</v>
      </c>
    </row>
    <row r="154" spans="1:19" ht="95.25" customHeight="1" x14ac:dyDescent="0.25">
      <c r="A154" s="559"/>
      <c r="B154" s="560"/>
      <c r="C154" s="567"/>
      <c r="D154" s="609"/>
      <c r="E154" s="609"/>
      <c r="F154" s="609"/>
      <c r="G154" s="609"/>
      <c r="H154" s="609"/>
      <c r="I154" s="609"/>
      <c r="J154" s="609"/>
      <c r="K154" s="609"/>
      <c r="L154" s="609"/>
      <c r="M154" s="609"/>
      <c r="N154" s="609"/>
      <c r="O154" s="628"/>
      <c r="P154" s="22" t="s">
        <v>551</v>
      </c>
      <c r="Q154" s="399">
        <v>58</v>
      </c>
      <c r="R154" s="399">
        <v>58</v>
      </c>
      <c r="S154" s="219">
        <v>1</v>
      </c>
    </row>
    <row r="155" spans="1:19" ht="112.5" customHeight="1" x14ac:dyDescent="0.25">
      <c r="A155" s="559"/>
      <c r="B155" s="560"/>
      <c r="C155" s="567"/>
      <c r="D155" s="609"/>
      <c r="E155" s="609"/>
      <c r="F155" s="609"/>
      <c r="G155" s="609"/>
      <c r="H155" s="609"/>
      <c r="I155" s="609"/>
      <c r="J155" s="609"/>
      <c r="K155" s="609"/>
      <c r="L155" s="609"/>
      <c r="M155" s="609"/>
      <c r="N155" s="609"/>
      <c r="O155" s="628"/>
      <c r="P155" s="22" t="s">
        <v>552</v>
      </c>
      <c r="Q155" s="399">
        <v>86</v>
      </c>
      <c r="R155" s="399">
        <v>86</v>
      </c>
      <c r="S155" s="219">
        <v>1</v>
      </c>
    </row>
    <row r="156" spans="1:19" ht="83.45" customHeight="1" x14ac:dyDescent="0.25">
      <c r="A156" s="559"/>
      <c r="B156" s="560"/>
      <c r="C156" s="567"/>
      <c r="D156" s="609"/>
      <c r="E156" s="609"/>
      <c r="F156" s="609"/>
      <c r="G156" s="609"/>
      <c r="H156" s="609"/>
      <c r="I156" s="609"/>
      <c r="J156" s="609"/>
      <c r="K156" s="609"/>
      <c r="L156" s="609"/>
      <c r="M156" s="609"/>
      <c r="N156" s="609"/>
      <c r="O156" s="628"/>
      <c r="P156" s="22" t="s">
        <v>553</v>
      </c>
      <c r="Q156" s="399">
        <v>20</v>
      </c>
      <c r="R156" s="399">
        <v>20</v>
      </c>
      <c r="S156" s="219">
        <v>1</v>
      </c>
    </row>
    <row r="157" spans="1:19" ht="57" customHeight="1" x14ac:dyDescent="0.25">
      <c r="A157" s="527" t="s">
        <v>332</v>
      </c>
      <c r="B157" s="550" t="s">
        <v>499</v>
      </c>
      <c r="C157" s="124">
        <v>2023</v>
      </c>
      <c r="D157" s="125">
        <v>1000</v>
      </c>
      <c r="E157" s="125">
        <v>1000</v>
      </c>
      <c r="F157" s="125">
        <v>0</v>
      </c>
      <c r="G157" s="125">
        <v>0</v>
      </c>
      <c r="H157" s="125">
        <v>1000</v>
      </c>
      <c r="I157" s="125">
        <v>1000</v>
      </c>
      <c r="J157" s="125">
        <v>0</v>
      </c>
      <c r="K157" s="125">
        <v>0</v>
      </c>
      <c r="L157" s="125">
        <v>0</v>
      </c>
      <c r="M157" s="125">
        <v>0</v>
      </c>
      <c r="N157" s="125">
        <v>100</v>
      </c>
      <c r="O157" s="125">
        <v>100</v>
      </c>
      <c r="P157" s="500" t="s">
        <v>141</v>
      </c>
      <c r="Q157" s="399">
        <v>86</v>
      </c>
      <c r="R157" s="399">
        <v>86</v>
      </c>
      <c r="S157" s="404">
        <v>1</v>
      </c>
    </row>
    <row r="158" spans="1:19" ht="49.5" customHeight="1" x14ac:dyDescent="0.25">
      <c r="A158" s="529"/>
      <c r="B158" s="552"/>
      <c r="C158" s="415">
        <v>2024</v>
      </c>
      <c r="D158" s="417">
        <v>1400</v>
      </c>
      <c r="E158" s="417">
        <v>1400</v>
      </c>
      <c r="F158" s="417">
        <v>0</v>
      </c>
      <c r="G158" s="417">
        <v>0</v>
      </c>
      <c r="H158" s="417">
        <v>1400</v>
      </c>
      <c r="I158" s="417">
        <v>1400</v>
      </c>
      <c r="J158" s="417">
        <v>0</v>
      </c>
      <c r="K158" s="417">
        <v>0</v>
      </c>
      <c r="L158" s="417">
        <v>0</v>
      </c>
      <c r="M158" s="417">
        <v>0</v>
      </c>
      <c r="N158" s="417">
        <v>100</v>
      </c>
      <c r="O158" s="417">
        <v>100</v>
      </c>
      <c r="P158" s="501"/>
      <c r="Q158" s="407">
        <v>86</v>
      </c>
      <c r="R158" s="407">
        <v>86</v>
      </c>
      <c r="S158" s="410">
        <v>1</v>
      </c>
    </row>
    <row r="159" spans="1:19" ht="42.6" customHeight="1" x14ac:dyDescent="0.25">
      <c r="A159" s="527" t="s">
        <v>500</v>
      </c>
      <c r="B159" s="550" t="s">
        <v>501</v>
      </c>
      <c r="C159" s="343">
        <v>2023</v>
      </c>
      <c r="D159" s="344">
        <v>0</v>
      </c>
      <c r="E159" s="344">
        <v>0</v>
      </c>
      <c r="F159" s="344">
        <v>0</v>
      </c>
      <c r="G159" s="344">
        <v>0</v>
      </c>
      <c r="H159" s="344">
        <v>0</v>
      </c>
      <c r="I159" s="344">
        <v>0</v>
      </c>
      <c r="J159" s="344">
        <v>0</v>
      </c>
      <c r="K159" s="344">
        <v>0</v>
      </c>
      <c r="L159" s="344">
        <v>0</v>
      </c>
      <c r="M159" s="344">
        <v>0</v>
      </c>
      <c r="N159" s="344">
        <v>0</v>
      </c>
      <c r="O159" s="344">
        <v>0</v>
      </c>
      <c r="P159" s="142" t="s">
        <v>21</v>
      </c>
      <c r="Q159" s="351" t="s">
        <v>21</v>
      </c>
      <c r="R159" s="351" t="s">
        <v>21</v>
      </c>
      <c r="S159" s="351" t="s">
        <v>21</v>
      </c>
    </row>
    <row r="160" spans="1:19" ht="50.25" customHeight="1" x14ac:dyDescent="0.25">
      <c r="A160" s="529"/>
      <c r="B160" s="552"/>
      <c r="C160" s="415">
        <v>2024</v>
      </c>
      <c r="D160" s="417">
        <v>1808.9</v>
      </c>
      <c r="E160" s="417">
        <v>1808.83</v>
      </c>
      <c r="F160" s="417">
        <v>1767.7</v>
      </c>
      <c r="G160" s="417">
        <v>1767.66</v>
      </c>
      <c r="H160" s="417">
        <v>36</v>
      </c>
      <c r="I160" s="417">
        <v>36.07</v>
      </c>
      <c r="J160" s="417">
        <v>5.2</v>
      </c>
      <c r="K160" s="417">
        <v>5.0999999999999996</v>
      </c>
      <c r="L160" s="417">
        <v>0</v>
      </c>
      <c r="M160" s="417">
        <v>0</v>
      </c>
      <c r="N160" s="417">
        <v>100</v>
      </c>
      <c r="O160" s="428">
        <f>E160/D160</f>
        <v>0.99996130244900205</v>
      </c>
      <c r="P160" s="476" t="s">
        <v>47</v>
      </c>
      <c r="Q160" s="429">
        <v>100</v>
      </c>
      <c r="R160" s="429">
        <v>100</v>
      </c>
      <c r="S160" s="429">
        <v>100</v>
      </c>
    </row>
    <row r="161" spans="1:19" ht="55.9" customHeight="1" x14ac:dyDescent="0.25">
      <c r="A161" s="340" t="s">
        <v>502</v>
      </c>
      <c r="B161" s="346" t="s">
        <v>503</v>
      </c>
      <c r="C161" s="343">
        <v>2023</v>
      </c>
      <c r="D161" s="344">
        <v>0</v>
      </c>
      <c r="E161" s="344">
        <v>0</v>
      </c>
      <c r="F161" s="344">
        <v>0</v>
      </c>
      <c r="G161" s="344">
        <v>0</v>
      </c>
      <c r="H161" s="344">
        <v>0</v>
      </c>
      <c r="I161" s="344">
        <v>0</v>
      </c>
      <c r="J161" s="344">
        <v>0</v>
      </c>
      <c r="K161" s="344">
        <v>0</v>
      </c>
      <c r="L161" s="344">
        <v>0</v>
      </c>
      <c r="M161" s="344">
        <v>0</v>
      </c>
      <c r="N161" s="344">
        <v>0</v>
      </c>
      <c r="O161" s="344">
        <v>0</v>
      </c>
      <c r="P161" s="142" t="s">
        <v>21</v>
      </c>
      <c r="Q161" s="351" t="s">
        <v>21</v>
      </c>
      <c r="R161" s="351" t="s">
        <v>21</v>
      </c>
      <c r="S161" s="351" t="s">
        <v>21</v>
      </c>
    </row>
    <row r="162" spans="1:19" ht="24.75" customHeight="1" x14ac:dyDescent="0.25">
      <c r="A162" s="530" t="s">
        <v>41</v>
      </c>
      <c r="B162" s="533" t="s">
        <v>261</v>
      </c>
      <c r="C162" s="303" t="s">
        <v>577</v>
      </c>
      <c r="D162" s="282">
        <f>SUM(D163:D164)</f>
        <v>378619.5</v>
      </c>
      <c r="E162" s="282">
        <f t="shared" ref="E162:M162" si="66">SUM(E163:E164)</f>
        <v>378616.56999999995</v>
      </c>
      <c r="F162" s="282">
        <f t="shared" si="66"/>
        <v>68044.100000000006</v>
      </c>
      <c r="G162" s="282">
        <f t="shared" si="66"/>
        <v>68044.09</v>
      </c>
      <c r="H162" s="282">
        <f t="shared" si="66"/>
        <v>55084.6</v>
      </c>
      <c r="I162" s="282">
        <f t="shared" si="66"/>
        <v>55084.6</v>
      </c>
      <c r="J162" s="282">
        <f t="shared" si="66"/>
        <v>255490.8</v>
      </c>
      <c r="K162" s="282">
        <f t="shared" si="66"/>
        <v>255487.88</v>
      </c>
      <c r="L162" s="282">
        <f t="shared" si="66"/>
        <v>0</v>
      </c>
      <c r="M162" s="282">
        <f t="shared" si="66"/>
        <v>0</v>
      </c>
      <c r="N162" s="282">
        <v>100</v>
      </c>
      <c r="O162" s="283">
        <f>E162/D162</f>
        <v>0.99999226136001962</v>
      </c>
      <c r="P162" s="530" t="s">
        <v>21</v>
      </c>
      <c r="Q162" s="530" t="s">
        <v>21</v>
      </c>
      <c r="R162" s="530" t="s">
        <v>21</v>
      </c>
      <c r="S162" s="530" t="s">
        <v>21</v>
      </c>
    </row>
    <row r="163" spans="1:19" ht="24.75" customHeight="1" x14ac:dyDescent="0.25">
      <c r="A163" s="531"/>
      <c r="B163" s="534"/>
      <c r="C163" s="303">
        <v>2023</v>
      </c>
      <c r="D163" s="282">
        <f>SUM(D165+D169+D171+D175+D177+D179)</f>
        <v>242093</v>
      </c>
      <c r="E163" s="282">
        <f t="shared" ref="E163:M163" si="67">SUM(E165+E169+E171+E175+E177+E179)</f>
        <v>242091.34999999998</v>
      </c>
      <c r="F163" s="282">
        <f t="shared" si="67"/>
        <v>68044.100000000006</v>
      </c>
      <c r="G163" s="282">
        <f t="shared" si="67"/>
        <v>68044.09</v>
      </c>
      <c r="H163" s="282">
        <f t="shared" si="67"/>
        <v>50566.2</v>
      </c>
      <c r="I163" s="282">
        <f t="shared" si="67"/>
        <v>50566.2</v>
      </c>
      <c r="J163" s="282">
        <f t="shared" si="67"/>
        <v>123482.7</v>
      </c>
      <c r="K163" s="282">
        <f t="shared" si="67"/>
        <v>123481.06</v>
      </c>
      <c r="L163" s="282">
        <f t="shared" si="67"/>
        <v>0</v>
      </c>
      <c r="M163" s="282">
        <f t="shared" si="67"/>
        <v>0</v>
      </c>
      <c r="N163" s="282">
        <v>100</v>
      </c>
      <c r="O163" s="283">
        <f>E163/D163</f>
        <v>0.9999931844373855</v>
      </c>
      <c r="P163" s="531"/>
      <c r="Q163" s="531"/>
      <c r="R163" s="531"/>
      <c r="S163" s="531"/>
    </row>
    <row r="164" spans="1:19" ht="24" customHeight="1" x14ac:dyDescent="0.25">
      <c r="A164" s="532"/>
      <c r="B164" s="535"/>
      <c r="C164" s="426">
        <v>2024</v>
      </c>
      <c r="D164" s="474">
        <f>D167+D170+D173+D176+D178+D180</f>
        <v>136526.5</v>
      </c>
      <c r="E164" s="474">
        <f t="shared" ref="E164:M164" si="68">E167+E170+E173+E176+E178+E180</f>
        <v>136525.22</v>
      </c>
      <c r="F164" s="474">
        <f t="shared" si="68"/>
        <v>0</v>
      </c>
      <c r="G164" s="474">
        <f t="shared" si="68"/>
        <v>0</v>
      </c>
      <c r="H164" s="474">
        <f t="shared" si="68"/>
        <v>4518.3999999999996</v>
      </c>
      <c r="I164" s="474">
        <f t="shared" si="68"/>
        <v>4518.3999999999996</v>
      </c>
      <c r="J164" s="474">
        <f t="shared" si="68"/>
        <v>132008.1</v>
      </c>
      <c r="K164" s="474">
        <f t="shared" si="68"/>
        <v>132006.82</v>
      </c>
      <c r="L164" s="474">
        <f t="shared" si="68"/>
        <v>0</v>
      </c>
      <c r="M164" s="474">
        <f t="shared" si="68"/>
        <v>0</v>
      </c>
      <c r="N164" s="474">
        <v>100</v>
      </c>
      <c r="O164" s="477">
        <f>E164/D164</f>
        <v>0.99999062453076881</v>
      </c>
      <c r="P164" s="532"/>
      <c r="Q164" s="532"/>
      <c r="R164" s="532"/>
      <c r="S164" s="532"/>
    </row>
    <row r="165" spans="1:19" ht="56.25" customHeight="1" x14ac:dyDescent="0.25">
      <c r="A165" s="527" t="s">
        <v>42</v>
      </c>
      <c r="B165" s="550" t="s">
        <v>578</v>
      </c>
      <c r="C165" s="500">
        <v>2023</v>
      </c>
      <c r="D165" s="502">
        <v>28752.5</v>
      </c>
      <c r="E165" s="502">
        <v>28751.200000000001</v>
      </c>
      <c r="F165" s="502">
        <v>0</v>
      </c>
      <c r="G165" s="502">
        <v>0</v>
      </c>
      <c r="H165" s="502">
        <v>773</v>
      </c>
      <c r="I165" s="502">
        <v>773</v>
      </c>
      <c r="J165" s="502">
        <v>27979.5</v>
      </c>
      <c r="K165" s="502">
        <v>27978.2</v>
      </c>
      <c r="L165" s="502">
        <v>0</v>
      </c>
      <c r="M165" s="502">
        <v>0</v>
      </c>
      <c r="N165" s="502">
        <v>100</v>
      </c>
      <c r="O165" s="502">
        <v>100</v>
      </c>
      <c r="P165" s="4" t="s">
        <v>143</v>
      </c>
      <c r="Q165" s="5">
        <v>7</v>
      </c>
      <c r="R165" s="5">
        <v>7</v>
      </c>
      <c r="S165" s="5">
        <v>100</v>
      </c>
    </row>
    <row r="166" spans="1:19" ht="44.25" customHeight="1" x14ac:dyDescent="0.25">
      <c r="A166" s="528"/>
      <c r="B166" s="551"/>
      <c r="C166" s="501"/>
      <c r="D166" s="503"/>
      <c r="E166" s="503"/>
      <c r="F166" s="503"/>
      <c r="G166" s="503"/>
      <c r="H166" s="503"/>
      <c r="I166" s="503"/>
      <c r="J166" s="503"/>
      <c r="K166" s="503"/>
      <c r="L166" s="503"/>
      <c r="M166" s="503"/>
      <c r="N166" s="503"/>
      <c r="O166" s="503"/>
      <c r="P166" s="400" t="s">
        <v>142</v>
      </c>
      <c r="Q166" s="380">
        <v>95</v>
      </c>
      <c r="R166" s="380">
        <v>95</v>
      </c>
      <c r="S166" s="380">
        <v>100</v>
      </c>
    </row>
    <row r="167" spans="1:19" ht="52.5" customHeight="1" x14ac:dyDescent="0.25">
      <c r="A167" s="528"/>
      <c r="B167" s="551"/>
      <c r="C167" s="500">
        <v>2024</v>
      </c>
      <c r="D167" s="502">
        <v>29561</v>
      </c>
      <c r="E167" s="502">
        <v>29559.78</v>
      </c>
      <c r="F167" s="502">
        <v>0</v>
      </c>
      <c r="G167" s="502">
        <v>0</v>
      </c>
      <c r="H167" s="502">
        <v>3150</v>
      </c>
      <c r="I167" s="502">
        <v>3150</v>
      </c>
      <c r="J167" s="502">
        <v>26411</v>
      </c>
      <c r="K167" s="502">
        <v>26409.78</v>
      </c>
      <c r="L167" s="502">
        <v>0</v>
      </c>
      <c r="M167" s="502">
        <v>0</v>
      </c>
      <c r="N167" s="502">
        <v>100</v>
      </c>
      <c r="O167" s="548">
        <f>E167/D167</f>
        <v>0.99995872940698893</v>
      </c>
      <c r="P167" s="4" t="s">
        <v>143</v>
      </c>
      <c r="Q167" s="443">
        <v>6</v>
      </c>
      <c r="R167" s="443">
        <v>6</v>
      </c>
      <c r="S167" s="443">
        <v>100</v>
      </c>
    </row>
    <row r="168" spans="1:19" ht="44.25" customHeight="1" x14ac:dyDescent="0.25">
      <c r="A168" s="529"/>
      <c r="B168" s="552"/>
      <c r="C168" s="501"/>
      <c r="D168" s="503"/>
      <c r="E168" s="503"/>
      <c r="F168" s="503"/>
      <c r="G168" s="503"/>
      <c r="H168" s="503"/>
      <c r="I168" s="503"/>
      <c r="J168" s="503"/>
      <c r="K168" s="503"/>
      <c r="L168" s="503"/>
      <c r="M168" s="503"/>
      <c r="N168" s="503"/>
      <c r="O168" s="549"/>
      <c r="P168" s="400" t="s">
        <v>142</v>
      </c>
      <c r="Q168" s="429">
        <v>70</v>
      </c>
      <c r="R168" s="429">
        <v>70</v>
      </c>
      <c r="S168" s="429">
        <v>100</v>
      </c>
    </row>
    <row r="169" spans="1:19" ht="46.5" customHeight="1" x14ac:dyDescent="0.25">
      <c r="A169" s="527" t="s">
        <v>43</v>
      </c>
      <c r="B169" s="550" t="s">
        <v>44</v>
      </c>
      <c r="C169" s="6">
        <v>2023</v>
      </c>
      <c r="D169" s="70">
        <v>85824.9</v>
      </c>
      <c r="E169" s="70">
        <v>85824.65</v>
      </c>
      <c r="F169" s="70">
        <v>0</v>
      </c>
      <c r="G169" s="70">
        <v>0</v>
      </c>
      <c r="H169" s="70">
        <v>0</v>
      </c>
      <c r="I169" s="70">
        <v>0</v>
      </c>
      <c r="J169" s="70">
        <v>85824.9</v>
      </c>
      <c r="K169" s="70">
        <v>85824.65</v>
      </c>
      <c r="L169" s="70">
        <v>0</v>
      </c>
      <c r="M169" s="70">
        <v>0</v>
      </c>
      <c r="N169" s="70">
        <v>100</v>
      </c>
      <c r="O169" s="70">
        <v>100</v>
      </c>
      <c r="P169" s="500" t="s">
        <v>554</v>
      </c>
      <c r="Q169" s="399">
        <v>100</v>
      </c>
      <c r="R169" s="401">
        <v>100</v>
      </c>
      <c r="S169" s="219">
        <f>E169/D169</f>
        <v>0.99999708709244051</v>
      </c>
    </row>
    <row r="170" spans="1:19" ht="75.75" customHeight="1" x14ac:dyDescent="0.25">
      <c r="A170" s="529"/>
      <c r="B170" s="552"/>
      <c r="C170" s="424">
        <v>2024</v>
      </c>
      <c r="D170" s="70">
        <v>101994.8</v>
      </c>
      <c r="E170" s="70">
        <v>101994.79</v>
      </c>
      <c r="F170" s="70">
        <v>0</v>
      </c>
      <c r="G170" s="70">
        <v>0</v>
      </c>
      <c r="H170" s="70">
        <v>0</v>
      </c>
      <c r="I170" s="70">
        <v>0</v>
      </c>
      <c r="J170" s="70">
        <v>101994.8</v>
      </c>
      <c r="K170" s="70">
        <v>101994.79</v>
      </c>
      <c r="L170" s="70">
        <v>0</v>
      </c>
      <c r="M170" s="70">
        <v>0</v>
      </c>
      <c r="N170" s="70">
        <v>100</v>
      </c>
      <c r="O170" s="70">
        <v>100</v>
      </c>
      <c r="P170" s="501"/>
      <c r="Q170" s="399">
        <v>20</v>
      </c>
      <c r="R170" s="401">
        <v>20</v>
      </c>
      <c r="S170" s="219">
        <f>E170/D170</f>
        <v>0.99999990195578592</v>
      </c>
    </row>
    <row r="171" spans="1:19" ht="54.75" customHeight="1" x14ac:dyDescent="0.25">
      <c r="A171" s="527" t="s">
        <v>45</v>
      </c>
      <c r="B171" s="550" t="s">
        <v>46</v>
      </c>
      <c r="C171" s="500">
        <v>2023</v>
      </c>
      <c r="D171" s="629">
        <v>2369.1999999999998</v>
      </c>
      <c r="E171" s="502">
        <v>2369.14</v>
      </c>
      <c r="F171" s="502">
        <v>0</v>
      </c>
      <c r="G171" s="502">
        <v>0</v>
      </c>
      <c r="H171" s="502">
        <v>0</v>
      </c>
      <c r="I171" s="502">
        <v>0</v>
      </c>
      <c r="J171" s="502">
        <v>2369.1999999999998</v>
      </c>
      <c r="K171" s="502">
        <v>2369.14</v>
      </c>
      <c r="L171" s="502">
        <v>0</v>
      </c>
      <c r="M171" s="502">
        <v>0</v>
      </c>
      <c r="N171" s="502">
        <v>100</v>
      </c>
      <c r="O171" s="502">
        <v>100</v>
      </c>
      <c r="P171" s="4" t="s">
        <v>47</v>
      </c>
      <c r="Q171" s="5">
        <v>100</v>
      </c>
      <c r="R171" s="5">
        <v>100</v>
      </c>
      <c r="S171" s="5">
        <v>100</v>
      </c>
    </row>
    <row r="172" spans="1:19" ht="35.25" customHeight="1" x14ac:dyDescent="0.25">
      <c r="A172" s="528"/>
      <c r="B172" s="551"/>
      <c r="C172" s="501"/>
      <c r="D172" s="630"/>
      <c r="E172" s="503"/>
      <c r="F172" s="503"/>
      <c r="G172" s="503"/>
      <c r="H172" s="503"/>
      <c r="I172" s="503"/>
      <c r="J172" s="503"/>
      <c r="K172" s="503"/>
      <c r="L172" s="503"/>
      <c r="M172" s="503"/>
      <c r="N172" s="503"/>
      <c r="O172" s="503"/>
      <c r="P172" s="400" t="s">
        <v>555</v>
      </c>
      <c r="Q172" s="380">
        <v>100</v>
      </c>
      <c r="R172" s="380">
        <v>100</v>
      </c>
      <c r="S172" s="380">
        <v>100</v>
      </c>
    </row>
    <row r="173" spans="1:19" ht="54.75" customHeight="1" x14ac:dyDescent="0.25">
      <c r="A173" s="528"/>
      <c r="B173" s="551"/>
      <c r="C173" s="500">
        <v>2024</v>
      </c>
      <c r="D173" s="629">
        <v>3408.6</v>
      </c>
      <c r="E173" s="502">
        <v>3408.55</v>
      </c>
      <c r="F173" s="502">
        <v>0</v>
      </c>
      <c r="G173" s="502">
        <v>0</v>
      </c>
      <c r="H173" s="502">
        <v>0</v>
      </c>
      <c r="I173" s="502">
        <v>0</v>
      </c>
      <c r="J173" s="502">
        <v>3408.6</v>
      </c>
      <c r="K173" s="502">
        <v>3408.55</v>
      </c>
      <c r="L173" s="502">
        <v>0</v>
      </c>
      <c r="M173" s="502">
        <v>0</v>
      </c>
      <c r="N173" s="502">
        <v>100</v>
      </c>
      <c r="O173" s="502">
        <v>100</v>
      </c>
      <c r="P173" s="4" t="s">
        <v>47</v>
      </c>
      <c r="Q173" s="443">
        <v>40</v>
      </c>
      <c r="R173" s="443">
        <v>40</v>
      </c>
      <c r="S173" s="443">
        <v>100</v>
      </c>
    </row>
    <row r="174" spans="1:19" ht="33" customHeight="1" x14ac:dyDescent="0.25">
      <c r="A174" s="529"/>
      <c r="B174" s="552"/>
      <c r="C174" s="501"/>
      <c r="D174" s="630"/>
      <c r="E174" s="503"/>
      <c r="F174" s="503"/>
      <c r="G174" s="503"/>
      <c r="H174" s="503"/>
      <c r="I174" s="503"/>
      <c r="J174" s="503"/>
      <c r="K174" s="503"/>
      <c r="L174" s="503"/>
      <c r="M174" s="503"/>
      <c r="N174" s="503"/>
      <c r="O174" s="503"/>
      <c r="P174" s="400" t="s">
        <v>555</v>
      </c>
      <c r="Q174" s="429">
        <v>30</v>
      </c>
      <c r="R174" s="429">
        <v>30</v>
      </c>
      <c r="S174" s="429">
        <v>100</v>
      </c>
    </row>
    <row r="175" spans="1:19" ht="33.75" customHeight="1" x14ac:dyDescent="0.25">
      <c r="A175" s="527" t="s">
        <v>333</v>
      </c>
      <c r="B175" s="550" t="s">
        <v>579</v>
      </c>
      <c r="C175" s="124">
        <v>2023</v>
      </c>
      <c r="D175" s="129">
        <v>0</v>
      </c>
      <c r="E175" s="129">
        <v>0</v>
      </c>
      <c r="F175" s="129">
        <v>0</v>
      </c>
      <c r="G175" s="129">
        <v>0</v>
      </c>
      <c r="H175" s="129">
        <v>0</v>
      </c>
      <c r="I175" s="129">
        <v>0</v>
      </c>
      <c r="J175" s="129">
        <v>0</v>
      </c>
      <c r="K175" s="129">
        <v>0</v>
      </c>
      <c r="L175" s="129">
        <v>0</v>
      </c>
      <c r="M175" s="129">
        <v>0</v>
      </c>
      <c r="N175" s="129">
        <v>0</v>
      </c>
      <c r="O175" s="129">
        <v>0</v>
      </c>
      <c r="P175" s="640" t="s">
        <v>47</v>
      </c>
      <c r="Q175" s="405">
        <v>100</v>
      </c>
      <c r="R175" s="405">
        <v>100</v>
      </c>
      <c r="S175" s="406">
        <v>1</v>
      </c>
    </row>
    <row r="176" spans="1:19" ht="31.5" customHeight="1" x14ac:dyDescent="0.25">
      <c r="A176" s="529"/>
      <c r="B176" s="552"/>
      <c r="C176" s="415">
        <v>2024</v>
      </c>
      <c r="D176" s="419">
        <v>0</v>
      </c>
      <c r="E176" s="419">
        <v>0</v>
      </c>
      <c r="F176" s="419">
        <v>0</v>
      </c>
      <c r="G176" s="419">
        <v>0</v>
      </c>
      <c r="H176" s="419">
        <v>0</v>
      </c>
      <c r="I176" s="419">
        <v>0</v>
      </c>
      <c r="J176" s="419">
        <v>0</v>
      </c>
      <c r="K176" s="419">
        <v>0</v>
      </c>
      <c r="L176" s="419">
        <v>0</v>
      </c>
      <c r="M176" s="419">
        <v>0</v>
      </c>
      <c r="N176" s="419">
        <v>0</v>
      </c>
      <c r="O176" s="419">
        <v>0</v>
      </c>
      <c r="P176" s="641"/>
      <c r="Q176" s="405">
        <v>100</v>
      </c>
      <c r="R176" s="405">
        <v>100</v>
      </c>
      <c r="S176" s="406">
        <v>1</v>
      </c>
    </row>
    <row r="177" spans="1:19" ht="36.75" customHeight="1" x14ac:dyDescent="0.25">
      <c r="A177" s="527" t="s">
        <v>504</v>
      </c>
      <c r="B177" s="550" t="s">
        <v>505</v>
      </c>
      <c r="C177" s="343">
        <v>2023</v>
      </c>
      <c r="D177" s="349">
        <v>125146.4</v>
      </c>
      <c r="E177" s="349">
        <v>125146.36</v>
      </c>
      <c r="F177" s="349">
        <v>68044.100000000006</v>
      </c>
      <c r="G177" s="349">
        <v>68044.09</v>
      </c>
      <c r="H177" s="349">
        <v>49793.2</v>
      </c>
      <c r="I177" s="349">
        <v>49793.2</v>
      </c>
      <c r="J177" s="349">
        <v>7309.1</v>
      </c>
      <c r="K177" s="349">
        <v>7309.07</v>
      </c>
      <c r="L177" s="349">
        <v>0</v>
      </c>
      <c r="M177" s="349">
        <v>0</v>
      </c>
      <c r="N177" s="349">
        <v>100</v>
      </c>
      <c r="O177" s="349">
        <v>100</v>
      </c>
      <c r="P177" s="640" t="s">
        <v>47</v>
      </c>
      <c r="Q177" s="405">
        <v>100</v>
      </c>
      <c r="R177" s="405">
        <v>100</v>
      </c>
      <c r="S177" s="406">
        <v>1</v>
      </c>
    </row>
    <row r="178" spans="1:19" ht="45" customHeight="1" x14ac:dyDescent="0.25">
      <c r="A178" s="529"/>
      <c r="B178" s="552"/>
      <c r="C178" s="415">
        <v>2024</v>
      </c>
      <c r="D178" s="419">
        <v>1562.1</v>
      </c>
      <c r="E178" s="419">
        <v>1562.1</v>
      </c>
      <c r="F178" s="419">
        <v>0</v>
      </c>
      <c r="G178" s="419">
        <v>0</v>
      </c>
      <c r="H178" s="419">
        <v>1368.4</v>
      </c>
      <c r="I178" s="419">
        <v>1368.4</v>
      </c>
      <c r="J178" s="419">
        <v>193.7</v>
      </c>
      <c r="K178" s="419">
        <v>193.7</v>
      </c>
      <c r="L178" s="419">
        <v>0</v>
      </c>
      <c r="M178" s="419">
        <v>0</v>
      </c>
      <c r="N178" s="419">
        <v>100</v>
      </c>
      <c r="O178" s="419">
        <v>100</v>
      </c>
      <c r="P178" s="641"/>
      <c r="Q178" s="405">
        <v>100</v>
      </c>
      <c r="R178" s="405">
        <v>100</v>
      </c>
      <c r="S178" s="406">
        <v>1</v>
      </c>
    </row>
    <row r="179" spans="1:19" ht="32.25" customHeight="1" x14ac:dyDescent="0.25">
      <c r="A179" s="527" t="s">
        <v>506</v>
      </c>
      <c r="B179" s="550" t="s">
        <v>507</v>
      </c>
      <c r="C179" s="343">
        <v>2023</v>
      </c>
      <c r="D179" s="349">
        <v>0</v>
      </c>
      <c r="E179" s="349">
        <v>0</v>
      </c>
      <c r="F179" s="349">
        <v>0</v>
      </c>
      <c r="G179" s="349">
        <v>0</v>
      </c>
      <c r="H179" s="349">
        <v>0</v>
      </c>
      <c r="I179" s="349">
        <v>0</v>
      </c>
      <c r="J179" s="349">
        <v>0</v>
      </c>
      <c r="K179" s="349">
        <v>0</v>
      </c>
      <c r="L179" s="349">
        <v>0</v>
      </c>
      <c r="M179" s="349">
        <v>0</v>
      </c>
      <c r="N179" s="349">
        <v>0</v>
      </c>
      <c r="O179" s="349">
        <v>0</v>
      </c>
      <c r="P179" s="640" t="s">
        <v>47</v>
      </c>
      <c r="Q179" s="405">
        <v>100</v>
      </c>
      <c r="R179" s="405">
        <v>100</v>
      </c>
      <c r="S179" s="406">
        <v>1</v>
      </c>
    </row>
    <row r="180" spans="1:19" ht="36" customHeight="1" x14ac:dyDescent="0.25">
      <c r="A180" s="529"/>
      <c r="B180" s="552"/>
      <c r="C180" s="415">
        <v>2024</v>
      </c>
      <c r="D180" s="419">
        <v>0</v>
      </c>
      <c r="E180" s="419">
        <v>0</v>
      </c>
      <c r="F180" s="419">
        <v>0</v>
      </c>
      <c r="G180" s="419">
        <v>0</v>
      </c>
      <c r="H180" s="419">
        <v>0</v>
      </c>
      <c r="I180" s="419">
        <v>0</v>
      </c>
      <c r="J180" s="419">
        <v>0</v>
      </c>
      <c r="K180" s="419">
        <v>0</v>
      </c>
      <c r="L180" s="419">
        <v>0</v>
      </c>
      <c r="M180" s="419">
        <v>0</v>
      </c>
      <c r="N180" s="419">
        <v>0</v>
      </c>
      <c r="O180" s="419">
        <v>0</v>
      </c>
      <c r="P180" s="641"/>
      <c r="Q180" s="405">
        <v>100</v>
      </c>
      <c r="R180" s="405">
        <v>100</v>
      </c>
      <c r="S180" s="406">
        <v>1</v>
      </c>
    </row>
    <row r="181" spans="1:19" ht="24.75" customHeight="1" x14ac:dyDescent="0.25">
      <c r="A181" s="642" t="s">
        <v>48</v>
      </c>
      <c r="B181" s="533" t="s">
        <v>49</v>
      </c>
      <c r="C181" s="303" t="s">
        <v>577</v>
      </c>
      <c r="D181" s="282">
        <f>SUM(D183+D182)</f>
        <v>22060</v>
      </c>
      <c r="E181" s="282">
        <f t="shared" ref="E181:M181" si="69">SUM(E183+E182)</f>
        <v>21289.71</v>
      </c>
      <c r="F181" s="282">
        <f t="shared" si="69"/>
        <v>0</v>
      </c>
      <c r="G181" s="282">
        <f t="shared" si="69"/>
        <v>0</v>
      </c>
      <c r="H181" s="282">
        <f t="shared" si="69"/>
        <v>19383.900000000001</v>
      </c>
      <c r="I181" s="282">
        <f t="shared" si="69"/>
        <v>18613.830000000002</v>
      </c>
      <c r="J181" s="282">
        <f t="shared" si="69"/>
        <v>2676.1</v>
      </c>
      <c r="K181" s="282">
        <f t="shared" si="69"/>
        <v>2675.88</v>
      </c>
      <c r="L181" s="282">
        <f t="shared" si="69"/>
        <v>0</v>
      </c>
      <c r="M181" s="282">
        <f t="shared" si="69"/>
        <v>0</v>
      </c>
      <c r="N181" s="282">
        <v>100</v>
      </c>
      <c r="O181" s="283">
        <f>E181/D181</f>
        <v>0.96508204895738892</v>
      </c>
      <c r="P181" s="530" t="s">
        <v>21</v>
      </c>
      <c r="Q181" s="530" t="s">
        <v>21</v>
      </c>
      <c r="R181" s="530" t="s">
        <v>21</v>
      </c>
      <c r="S181" s="530" t="s">
        <v>21</v>
      </c>
    </row>
    <row r="182" spans="1:19" ht="24" customHeight="1" x14ac:dyDescent="0.25">
      <c r="A182" s="642"/>
      <c r="B182" s="534"/>
      <c r="C182" s="303">
        <v>2023</v>
      </c>
      <c r="D182" s="282">
        <f>SUM(D184+D185+D186+D190)</f>
        <v>10987.4</v>
      </c>
      <c r="E182" s="282">
        <f t="shared" ref="E182:M182" si="70">SUM(E184+E185+E186+E190)</f>
        <v>10241.48</v>
      </c>
      <c r="F182" s="282">
        <f t="shared" si="70"/>
        <v>0</v>
      </c>
      <c r="G182" s="282">
        <f t="shared" si="70"/>
        <v>0</v>
      </c>
      <c r="H182" s="282">
        <f t="shared" si="70"/>
        <v>9676.4</v>
      </c>
      <c r="I182" s="282">
        <f t="shared" si="70"/>
        <v>8930.57</v>
      </c>
      <c r="J182" s="282">
        <f t="shared" si="70"/>
        <v>1311</v>
      </c>
      <c r="K182" s="282">
        <f t="shared" si="70"/>
        <v>1310.91</v>
      </c>
      <c r="L182" s="282">
        <f t="shared" si="70"/>
        <v>0</v>
      </c>
      <c r="M182" s="282">
        <f t="shared" si="70"/>
        <v>0</v>
      </c>
      <c r="N182" s="282">
        <v>100</v>
      </c>
      <c r="O182" s="283">
        <f>E182/D182</f>
        <v>0.93211132752061454</v>
      </c>
      <c r="P182" s="531"/>
      <c r="Q182" s="531"/>
      <c r="R182" s="531"/>
      <c r="S182" s="531"/>
    </row>
    <row r="183" spans="1:19" ht="23.25" customHeight="1" x14ac:dyDescent="0.25">
      <c r="A183" s="642"/>
      <c r="B183" s="535"/>
      <c r="C183" s="303">
        <v>2024</v>
      </c>
      <c r="D183" s="282">
        <f>SUM(D188)</f>
        <v>11072.6</v>
      </c>
      <c r="E183" s="282">
        <f t="shared" ref="E183:M183" si="71">SUM(E188)</f>
        <v>11048.23</v>
      </c>
      <c r="F183" s="282">
        <f t="shared" si="71"/>
        <v>0</v>
      </c>
      <c r="G183" s="282">
        <f t="shared" si="71"/>
        <v>0</v>
      </c>
      <c r="H183" s="282">
        <f t="shared" si="71"/>
        <v>9707.5</v>
      </c>
      <c r="I183" s="282">
        <f t="shared" si="71"/>
        <v>9683.26</v>
      </c>
      <c r="J183" s="282">
        <f t="shared" si="71"/>
        <v>1365.1</v>
      </c>
      <c r="K183" s="282">
        <f t="shared" si="71"/>
        <v>1364.97</v>
      </c>
      <c r="L183" s="282">
        <f t="shared" si="71"/>
        <v>0</v>
      </c>
      <c r="M183" s="282">
        <f t="shared" si="71"/>
        <v>0</v>
      </c>
      <c r="N183" s="282">
        <v>100</v>
      </c>
      <c r="O183" s="283">
        <f>E183/D183</f>
        <v>0.99779907158210346</v>
      </c>
      <c r="P183" s="532"/>
      <c r="Q183" s="532"/>
      <c r="R183" s="532"/>
      <c r="S183" s="532"/>
    </row>
    <row r="184" spans="1:19" ht="71.25" customHeight="1" x14ac:dyDescent="0.25">
      <c r="A184" s="93" t="s">
        <v>262</v>
      </c>
      <c r="B184" s="362" t="s">
        <v>334</v>
      </c>
      <c r="C184" s="85">
        <v>2023</v>
      </c>
      <c r="D184" s="86">
        <v>0</v>
      </c>
      <c r="E184" s="86">
        <v>0</v>
      </c>
      <c r="F184" s="86">
        <v>0</v>
      </c>
      <c r="G184" s="86">
        <v>0</v>
      </c>
      <c r="H184" s="86">
        <v>0</v>
      </c>
      <c r="I184" s="86">
        <v>0</v>
      </c>
      <c r="J184" s="86">
        <v>0</v>
      </c>
      <c r="K184" s="86">
        <v>0</v>
      </c>
      <c r="L184" s="86">
        <v>0</v>
      </c>
      <c r="M184" s="86">
        <v>0</v>
      </c>
      <c r="N184" s="86">
        <v>0</v>
      </c>
      <c r="O184" s="86">
        <v>0</v>
      </c>
      <c r="P184" s="362" t="s">
        <v>275</v>
      </c>
      <c r="Q184" s="61">
        <v>100</v>
      </c>
      <c r="R184" s="61">
        <v>100</v>
      </c>
      <c r="S184" s="61">
        <v>100</v>
      </c>
    </row>
    <row r="185" spans="1:19" ht="136.5" customHeight="1" x14ac:dyDescent="0.25">
      <c r="A185" s="354" t="s">
        <v>276</v>
      </c>
      <c r="B185" s="362" t="s">
        <v>335</v>
      </c>
      <c r="C185" s="85">
        <v>2023</v>
      </c>
      <c r="D185" s="86">
        <v>0</v>
      </c>
      <c r="E185" s="86">
        <v>0</v>
      </c>
      <c r="F185" s="86">
        <v>0</v>
      </c>
      <c r="G185" s="86">
        <v>0</v>
      </c>
      <c r="H185" s="86">
        <v>0</v>
      </c>
      <c r="I185" s="86">
        <v>0</v>
      </c>
      <c r="J185" s="86">
        <v>0</v>
      </c>
      <c r="K185" s="86">
        <v>0</v>
      </c>
      <c r="L185" s="86">
        <v>0</v>
      </c>
      <c r="M185" s="86">
        <v>0</v>
      </c>
      <c r="N185" s="86">
        <v>0</v>
      </c>
      <c r="O185" s="86">
        <v>0</v>
      </c>
      <c r="P185" s="362" t="s">
        <v>277</v>
      </c>
      <c r="Q185" s="377">
        <v>100</v>
      </c>
      <c r="R185" s="377">
        <v>100</v>
      </c>
      <c r="S185" s="377">
        <v>100</v>
      </c>
    </row>
    <row r="186" spans="1:19" ht="138.75" customHeight="1" x14ac:dyDescent="0.25">
      <c r="A186" s="643" t="s">
        <v>278</v>
      </c>
      <c r="B186" s="542" t="s">
        <v>508</v>
      </c>
      <c r="C186" s="542">
        <v>2023</v>
      </c>
      <c r="D186" s="598">
        <v>10987.4</v>
      </c>
      <c r="E186" s="598">
        <v>10241.48</v>
      </c>
      <c r="F186" s="598">
        <v>0</v>
      </c>
      <c r="G186" s="598">
        <v>0</v>
      </c>
      <c r="H186" s="598">
        <v>9676.4</v>
      </c>
      <c r="I186" s="598">
        <v>8930.57</v>
      </c>
      <c r="J186" s="598">
        <v>1311</v>
      </c>
      <c r="K186" s="598">
        <v>1310.91</v>
      </c>
      <c r="L186" s="598">
        <f>SUM(L196+L202+L205)</f>
        <v>0</v>
      </c>
      <c r="M186" s="598">
        <f>SUM(M196+M202+M205)</f>
        <v>0</v>
      </c>
      <c r="N186" s="598">
        <v>100</v>
      </c>
      <c r="O186" s="598">
        <v>93.21</v>
      </c>
      <c r="P186" s="365" t="s">
        <v>556</v>
      </c>
      <c r="Q186" s="399">
        <v>100</v>
      </c>
      <c r="R186" s="399">
        <v>100</v>
      </c>
      <c r="S186" s="219">
        <v>1</v>
      </c>
    </row>
    <row r="187" spans="1:19" ht="110.25" customHeight="1" x14ac:dyDescent="0.25">
      <c r="A187" s="643"/>
      <c r="B187" s="543"/>
      <c r="C187" s="544"/>
      <c r="D187" s="600"/>
      <c r="E187" s="600"/>
      <c r="F187" s="600"/>
      <c r="G187" s="600"/>
      <c r="H187" s="600"/>
      <c r="I187" s="600"/>
      <c r="J187" s="600"/>
      <c r="K187" s="600"/>
      <c r="L187" s="600"/>
      <c r="M187" s="600"/>
      <c r="N187" s="600"/>
      <c r="O187" s="600"/>
      <c r="P187" s="379" t="s">
        <v>557</v>
      </c>
      <c r="Q187" s="407">
        <v>35</v>
      </c>
      <c r="R187" s="407">
        <v>35</v>
      </c>
      <c r="S187" s="219">
        <v>1</v>
      </c>
    </row>
    <row r="188" spans="1:19" ht="134.25" customHeight="1" x14ac:dyDescent="0.25">
      <c r="A188" s="643"/>
      <c r="B188" s="543"/>
      <c r="C188" s="542">
        <v>2024</v>
      </c>
      <c r="D188" s="598">
        <v>11072.6</v>
      </c>
      <c r="E188" s="598">
        <v>11048.23</v>
      </c>
      <c r="F188" s="598">
        <v>0</v>
      </c>
      <c r="G188" s="598">
        <v>0</v>
      </c>
      <c r="H188" s="598">
        <v>9707.5</v>
      </c>
      <c r="I188" s="598">
        <v>9683.26</v>
      </c>
      <c r="J188" s="598">
        <v>1365.1</v>
      </c>
      <c r="K188" s="598">
        <v>1364.97</v>
      </c>
      <c r="L188" s="598">
        <f>SUM(L198+L207+L210)</f>
        <v>0</v>
      </c>
      <c r="M188" s="598">
        <f>SUM(M198+M207+M210)</f>
        <v>0</v>
      </c>
      <c r="N188" s="598">
        <v>100</v>
      </c>
      <c r="O188" s="601">
        <f>E188/D188</f>
        <v>0.99779907158210346</v>
      </c>
      <c r="P188" s="365" t="s">
        <v>556</v>
      </c>
      <c r="Q188" s="399">
        <v>100</v>
      </c>
      <c r="R188" s="399">
        <v>100</v>
      </c>
      <c r="S188" s="219">
        <v>1</v>
      </c>
    </row>
    <row r="189" spans="1:19" ht="109.5" customHeight="1" x14ac:dyDescent="0.25">
      <c r="A189" s="643"/>
      <c r="B189" s="544"/>
      <c r="C189" s="544"/>
      <c r="D189" s="600"/>
      <c r="E189" s="600"/>
      <c r="F189" s="600"/>
      <c r="G189" s="600"/>
      <c r="H189" s="600"/>
      <c r="I189" s="600"/>
      <c r="J189" s="600"/>
      <c r="K189" s="600"/>
      <c r="L189" s="600"/>
      <c r="M189" s="600"/>
      <c r="N189" s="600"/>
      <c r="O189" s="603"/>
      <c r="P189" s="425" t="s">
        <v>557</v>
      </c>
      <c r="Q189" s="407">
        <v>27</v>
      </c>
      <c r="R189" s="407">
        <v>27</v>
      </c>
      <c r="S189" s="219">
        <v>1</v>
      </c>
    </row>
    <row r="190" spans="1:19" ht="84.75" customHeight="1" x14ac:dyDescent="0.25">
      <c r="A190" s="354" t="s">
        <v>509</v>
      </c>
      <c r="B190" s="365" t="s">
        <v>510</v>
      </c>
      <c r="C190" s="365">
        <v>2023</v>
      </c>
      <c r="D190" s="86">
        <v>0</v>
      </c>
      <c r="E190" s="86">
        <v>0</v>
      </c>
      <c r="F190" s="86">
        <v>0</v>
      </c>
      <c r="G190" s="86">
        <v>0</v>
      </c>
      <c r="H190" s="86">
        <v>0</v>
      </c>
      <c r="I190" s="86">
        <v>0</v>
      </c>
      <c r="J190" s="86">
        <v>0</v>
      </c>
      <c r="K190" s="86">
        <v>0</v>
      </c>
      <c r="L190" s="86">
        <v>0</v>
      </c>
      <c r="M190" s="86">
        <v>0</v>
      </c>
      <c r="N190" s="86">
        <v>0</v>
      </c>
      <c r="O190" s="86">
        <v>0</v>
      </c>
      <c r="P190" s="408" t="s">
        <v>558</v>
      </c>
      <c r="Q190" s="409">
        <v>95</v>
      </c>
      <c r="R190" s="409">
        <v>95</v>
      </c>
      <c r="S190" s="366">
        <v>100</v>
      </c>
    </row>
    <row r="191" spans="1:19" ht="22.5" customHeight="1" x14ac:dyDescent="0.25">
      <c r="A191" s="530" t="s">
        <v>50</v>
      </c>
      <c r="B191" s="533" t="s">
        <v>51</v>
      </c>
      <c r="C191" s="303" t="s">
        <v>577</v>
      </c>
      <c r="D191" s="282">
        <f>SUM(D192:D193)</f>
        <v>66868.399999999994</v>
      </c>
      <c r="E191" s="282">
        <f t="shared" ref="E191:M191" si="72">SUM(E192:E193)</f>
        <v>66863.02</v>
      </c>
      <c r="F191" s="282">
        <f t="shared" si="72"/>
        <v>0</v>
      </c>
      <c r="G191" s="282">
        <f t="shared" si="72"/>
        <v>0</v>
      </c>
      <c r="H191" s="282">
        <f t="shared" si="72"/>
        <v>0</v>
      </c>
      <c r="I191" s="282">
        <f t="shared" si="72"/>
        <v>0</v>
      </c>
      <c r="J191" s="282">
        <f t="shared" si="72"/>
        <v>66868.399999999994</v>
      </c>
      <c r="K191" s="282">
        <f t="shared" si="72"/>
        <v>66863.02</v>
      </c>
      <c r="L191" s="282">
        <f t="shared" si="72"/>
        <v>0</v>
      </c>
      <c r="M191" s="282">
        <f t="shared" si="72"/>
        <v>0</v>
      </c>
      <c r="N191" s="282">
        <v>100</v>
      </c>
      <c r="O191" s="283">
        <f>E191/D191</f>
        <v>0.9999195434614857</v>
      </c>
      <c r="P191" s="530" t="s">
        <v>21</v>
      </c>
      <c r="Q191" s="530" t="s">
        <v>21</v>
      </c>
      <c r="R191" s="530" t="s">
        <v>21</v>
      </c>
      <c r="S191" s="530" t="s">
        <v>21</v>
      </c>
    </row>
    <row r="192" spans="1:19" ht="20.25" customHeight="1" x14ac:dyDescent="0.25">
      <c r="A192" s="531"/>
      <c r="B192" s="534"/>
      <c r="C192" s="303">
        <v>2023</v>
      </c>
      <c r="D192" s="282">
        <f>SUM(D194+D196)</f>
        <v>30825.599999999999</v>
      </c>
      <c r="E192" s="282">
        <f t="shared" ref="E192:M192" si="73">SUM(E194+E196)</f>
        <v>30820.9</v>
      </c>
      <c r="F192" s="282">
        <f t="shared" si="73"/>
        <v>0</v>
      </c>
      <c r="G192" s="282">
        <f t="shared" si="73"/>
        <v>0</v>
      </c>
      <c r="H192" s="282">
        <f t="shared" si="73"/>
        <v>0</v>
      </c>
      <c r="I192" s="282">
        <f t="shared" si="73"/>
        <v>0</v>
      </c>
      <c r="J192" s="282">
        <f t="shared" si="73"/>
        <v>30825.599999999999</v>
      </c>
      <c r="K192" s="282">
        <f t="shared" si="73"/>
        <v>30820.9</v>
      </c>
      <c r="L192" s="282">
        <f t="shared" si="73"/>
        <v>0</v>
      </c>
      <c r="M192" s="282">
        <f t="shared" si="73"/>
        <v>0</v>
      </c>
      <c r="N192" s="282">
        <v>100</v>
      </c>
      <c r="O192" s="283">
        <f>E192/D192</f>
        <v>0.99984752932627441</v>
      </c>
      <c r="P192" s="531"/>
      <c r="Q192" s="531"/>
      <c r="R192" s="531"/>
      <c r="S192" s="531"/>
    </row>
    <row r="193" spans="1:19" ht="20.25" customHeight="1" x14ac:dyDescent="0.25">
      <c r="A193" s="532"/>
      <c r="B193" s="535"/>
      <c r="C193" s="426">
        <v>2024</v>
      </c>
      <c r="D193" s="474">
        <f>SUM(D195+D199)</f>
        <v>36042.800000000003</v>
      </c>
      <c r="E193" s="474">
        <f t="shared" ref="E193:M193" si="74">SUM(E195+E199)</f>
        <v>36042.120000000003</v>
      </c>
      <c r="F193" s="474">
        <f t="shared" si="74"/>
        <v>0</v>
      </c>
      <c r="G193" s="474">
        <f t="shared" si="74"/>
        <v>0</v>
      </c>
      <c r="H193" s="474">
        <f t="shared" si="74"/>
        <v>0</v>
      </c>
      <c r="I193" s="474">
        <f t="shared" si="74"/>
        <v>0</v>
      </c>
      <c r="J193" s="474">
        <f t="shared" si="74"/>
        <v>36042.800000000003</v>
      </c>
      <c r="K193" s="474">
        <f t="shared" si="74"/>
        <v>36042.120000000003</v>
      </c>
      <c r="L193" s="474">
        <f t="shared" si="74"/>
        <v>0</v>
      </c>
      <c r="M193" s="474">
        <f t="shared" si="74"/>
        <v>0</v>
      </c>
      <c r="N193" s="474">
        <v>100</v>
      </c>
      <c r="O193" s="477">
        <f>SUM(E193/D193)</f>
        <v>0.9999811335412343</v>
      </c>
      <c r="P193" s="532"/>
      <c r="Q193" s="532"/>
      <c r="R193" s="532"/>
      <c r="S193" s="532"/>
    </row>
    <row r="194" spans="1:19" ht="41.25" customHeight="1" x14ac:dyDescent="0.25">
      <c r="A194" s="527" t="s">
        <v>52</v>
      </c>
      <c r="B194" s="550" t="s">
        <v>53</v>
      </c>
      <c r="C194" s="374">
        <v>2023</v>
      </c>
      <c r="D194" s="370">
        <v>16870.7</v>
      </c>
      <c r="E194" s="370">
        <v>16867.63</v>
      </c>
      <c r="F194" s="370">
        <v>0</v>
      </c>
      <c r="G194" s="370">
        <v>0</v>
      </c>
      <c r="H194" s="370">
        <v>0</v>
      </c>
      <c r="I194" s="370">
        <v>0</v>
      </c>
      <c r="J194" s="370">
        <v>16870.7</v>
      </c>
      <c r="K194" s="370">
        <v>16867.63</v>
      </c>
      <c r="L194" s="370">
        <v>0</v>
      </c>
      <c r="M194" s="370">
        <v>0</v>
      </c>
      <c r="N194" s="370">
        <v>100</v>
      </c>
      <c r="O194" s="370">
        <v>99.98</v>
      </c>
      <c r="P194" s="562" t="s">
        <v>145</v>
      </c>
      <c r="Q194" s="372">
        <v>100</v>
      </c>
      <c r="R194" s="372">
        <v>100</v>
      </c>
      <c r="S194" s="372">
        <v>100</v>
      </c>
    </row>
    <row r="195" spans="1:19" ht="84" customHeight="1" x14ac:dyDescent="0.25">
      <c r="A195" s="529"/>
      <c r="B195" s="552"/>
      <c r="C195" s="413">
        <v>2024</v>
      </c>
      <c r="D195" s="416">
        <v>20190.8</v>
      </c>
      <c r="E195" s="416">
        <v>20190.43</v>
      </c>
      <c r="F195" s="416">
        <v>0</v>
      </c>
      <c r="G195" s="416">
        <v>0</v>
      </c>
      <c r="H195" s="416">
        <v>0</v>
      </c>
      <c r="I195" s="416">
        <v>0</v>
      </c>
      <c r="J195" s="416">
        <v>20190.8</v>
      </c>
      <c r="K195" s="416">
        <v>20190.43</v>
      </c>
      <c r="L195" s="416">
        <v>0</v>
      </c>
      <c r="M195" s="416">
        <v>0</v>
      </c>
      <c r="N195" s="416">
        <v>100</v>
      </c>
      <c r="O195" s="427">
        <f>E195/D195</f>
        <v>0.99998167482219635</v>
      </c>
      <c r="P195" s="563"/>
      <c r="Q195" s="411">
        <v>100</v>
      </c>
      <c r="R195" s="411">
        <v>100</v>
      </c>
      <c r="S195" s="411">
        <v>100</v>
      </c>
    </row>
    <row r="196" spans="1:19" ht="162.75" customHeight="1" x14ac:dyDescent="0.25">
      <c r="A196" s="527" t="s">
        <v>54</v>
      </c>
      <c r="B196" s="550" t="s">
        <v>580</v>
      </c>
      <c r="C196" s="500">
        <v>2023</v>
      </c>
      <c r="D196" s="502">
        <v>13954.9</v>
      </c>
      <c r="E196" s="502">
        <v>13953.27</v>
      </c>
      <c r="F196" s="502">
        <v>0</v>
      </c>
      <c r="G196" s="502">
        <v>0</v>
      </c>
      <c r="H196" s="502">
        <v>0</v>
      </c>
      <c r="I196" s="502">
        <v>0</v>
      </c>
      <c r="J196" s="502">
        <v>13954.9</v>
      </c>
      <c r="K196" s="502">
        <v>13953.27</v>
      </c>
      <c r="L196" s="502">
        <v>0</v>
      </c>
      <c r="M196" s="502">
        <v>0</v>
      </c>
      <c r="N196" s="502">
        <v>100</v>
      </c>
      <c r="O196" s="502">
        <v>99.99</v>
      </c>
      <c r="P196" s="22" t="s">
        <v>559</v>
      </c>
      <c r="Q196" s="399">
        <v>100</v>
      </c>
      <c r="R196" s="399">
        <v>100</v>
      </c>
      <c r="S196" s="219">
        <f>E196/D196</f>
        <v>0.99988319515009072</v>
      </c>
    </row>
    <row r="197" spans="1:19" ht="81" customHeight="1" x14ac:dyDescent="0.25">
      <c r="A197" s="528"/>
      <c r="B197" s="551"/>
      <c r="C197" s="507"/>
      <c r="D197" s="526"/>
      <c r="E197" s="526"/>
      <c r="F197" s="526"/>
      <c r="G197" s="526"/>
      <c r="H197" s="526"/>
      <c r="I197" s="526"/>
      <c r="J197" s="526"/>
      <c r="K197" s="526"/>
      <c r="L197" s="526"/>
      <c r="M197" s="526"/>
      <c r="N197" s="526"/>
      <c r="O197" s="526"/>
      <c r="P197" s="22" t="s">
        <v>560</v>
      </c>
      <c r="Q197" s="399">
        <v>55</v>
      </c>
      <c r="R197" s="399">
        <v>55</v>
      </c>
      <c r="S197" s="219">
        <v>1</v>
      </c>
    </row>
    <row r="198" spans="1:19" ht="165" customHeight="1" x14ac:dyDescent="0.25">
      <c r="A198" s="528"/>
      <c r="B198" s="551"/>
      <c r="C198" s="501"/>
      <c r="D198" s="503"/>
      <c r="E198" s="503"/>
      <c r="F198" s="503"/>
      <c r="G198" s="503"/>
      <c r="H198" s="503"/>
      <c r="I198" s="503"/>
      <c r="J198" s="503"/>
      <c r="K198" s="503"/>
      <c r="L198" s="503"/>
      <c r="M198" s="503"/>
      <c r="N198" s="503"/>
      <c r="O198" s="503"/>
      <c r="P198" s="22" t="s">
        <v>146</v>
      </c>
      <c r="Q198" s="399">
        <v>50</v>
      </c>
      <c r="R198" s="399">
        <v>50</v>
      </c>
      <c r="S198" s="219">
        <v>1</v>
      </c>
    </row>
    <row r="199" spans="1:19" ht="162.75" customHeight="1" x14ac:dyDescent="0.25">
      <c r="A199" s="528"/>
      <c r="B199" s="551"/>
      <c r="C199" s="500">
        <v>2024</v>
      </c>
      <c r="D199" s="502">
        <v>15852</v>
      </c>
      <c r="E199" s="502">
        <v>15851.69</v>
      </c>
      <c r="F199" s="502">
        <v>0</v>
      </c>
      <c r="G199" s="502">
        <v>0</v>
      </c>
      <c r="H199" s="502">
        <v>0</v>
      </c>
      <c r="I199" s="502">
        <v>0</v>
      </c>
      <c r="J199" s="502">
        <v>15852</v>
      </c>
      <c r="K199" s="502">
        <v>15851.69</v>
      </c>
      <c r="L199" s="502">
        <v>0</v>
      </c>
      <c r="M199" s="502">
        <v>0</v>
      </c>
      <c r="N199" s="502">
        <v>100</v>
      </c>
      <c r="O199" s="548">
        <f>E199/D199</f>
        <v>0.99998044410799902</v>
      </c>
      <c r="P199" s="22" t="s">
        <v>559</v>
      </c>
      <c r="Q199" s="399">
        <v>100</v>
      </c>
      <c r="R199" s="399">
        <v>100</v>
      </c>
      <c r="S199" s="219">
        <f>E199/D199</f>
        <v>0.99998044410799902</v>
      </c>
    </row>
    <row r="200" spans="1:19" ht="86.25" customHeight="1" x14ac:dyDescent="0.25">
      <c r="A200" s="528"/>
      <c r="B200" s="551"/>
      <c r="C200" s="507"/>
      <c r="D200" s="526"/>
      <c r="E200" s="526"/>
      <c r="F200" s="526"/>
      <c r="G200" s="526"/>
      <c r="H200" s="526"/>
      <c r="I200" s="526"/>
      <c r="J200" s="526"/>
      <c r="K200" s="526"/>
      <c r="L200" s="526"/>
      <c r="M200" s="526"/>
      <c r="N200" s="526"/>
      <c r="O200" s="639"/>
      <c r="P200" s="22" t="s">
        <v>560</v>
      </c>
      <c r="Q200" s="399">
        <v>40</v>
      </c>
      <c r="R200" s="399">
        <v>40</v>
      </c>
      <c r="S200" s="219">
        <v>1</v>
      </c>
    </row>
    <row r="201" spans="1:19" ht="166.5" customHeight="1" x14ac:dyDescent="0.25">
      <c r="A201" s="529"/>
      <c r="B201" s="552"/>
      <c r="C201" s="501"/>
      <c r="D201" s="503"/>
      <c r="E201" s="503"/>
      <c r="F201" s="503"/>
      <c r="G201" s="503"/>
      <c r="H201" s="503"/>
      <c r="I201" s="503"/>
      <c r="J201" s="503"/>
      <c r="K201" s="503"/>
      <c r="L201" s="503"/>
      <c r="M201" s="503"/>
      <c r="N201" s="503"/>
      <c r="O201" s="549"/>
      <c r="P201" s="22" t="s">
        <v>146</v>
      </c>
      <c r="Q201" s="399">
        <v>33</v>
      </c>
      <c r="R201" s="399">
        <v>33</v>
      </c>
      <c r="S201" s="219">
        <v>1</v>
      </c>
    </row>
    <row r="202" spans="1:19" ht="27" customHeight="1" x14ac:dyDescent="0.25">
      <c r="A202" s="530" t="s">
        <v>55</v>
      </c>
      <c r="B202" s="533" t="s">
        <v>511</v>
      </c>
      <c r="C202" s="303" t="s">
        <v>577</v>
      </c>
      <c r="D202" s="282">
        <f>SUM(D203:D204)</f>
        <v>0</v>
      </c>
      <c r="E202" s="282">
        <f t="shared" ref="E202:M202" si="75">SUM(E203:E204)</f>
        <v>0</v>
      </c>
      <c r="F202" s="282">
        <f t="shared" si="75"/>
        <v>0</v>
      </c>
      <c r="G202" s="282">
        <f t="shared" si="75"/>
        <v>0</v>
      </c>
      <c r="H202" s="282">
        <f t="shared" si="75"/>
        <v>0</v>
      </c>
      <c r="I202" s="282">
        <f t="shared" si="75"/>
        <v>0</v>
      </c>
      <c r="J202" s="282">
        <f t="shared" si="75"/>
        <v>0</v>
      </c>
      <c r="K202" s="282">
        <f t="shared" si="75"/>
        <v>0</v>
      </c>
      <c r="L202" s="282">
        <f t="shared" si="75"/>
        <v>0</v>
      </c>
      <c r="M202" s="282">
        <f t="shared" si="75"/>
        <v>0</v>
      </c>
      <c r="N202" s="282">
        <v>0</v>
      </c>
      <c r="O202" s="283">
        <v>0</v>
      </c>
      <c r="P202" s="530" t="s">
        <v>21</v>
      </c>
      <c r="Q202" s="530" t="s">
        <v>21</v>
      </c>
      <c r="R202" s="530" t="s">
        <v>21</v>
      </c>
      <c r="S202" s="530" t="s">
        <v>21</v>
      </c>
    </row>
    <row r="203" spans="1:19" ht="27" customHeight="1" x14ac:dyDescent="0.25">
      <c r="A203" s="531"/>
      <c r="B203" s="534"/>
      <c r="C203" s="303">
        <v>2023</v>
      </c>
      <c r="D203" s="282">
        <f>SUM(D205)</f>
        <v>0</v>
      </c>
      <c r="E203" s="282">
        <f t="shared" ref="E203:M203" si="76">SUM(E205)</f>
        <v>0</v>
      </c>
      <c r="F203" s="282">
        <f t="shared" si="76"/>
        <v>0</v>
      </c>
      <c r="G203" s="282">
        <f t="shared" si="76"/>
        <v>0</v>
      </c>
      <c r="H203" s="282">
        <f t="shared" si="76"/>
        <v>0</v>
      </c>
      <c r="I203" s="282">
        <f t="shared" si="76"/>
        <v>0</v>
      </c>
      <c r="J203" s="282">
        <f t="shared" si="76"/>
        <v>0</v>
      </c>
      <c r="K203" s="282">
        <f t="shared" si="76"/>
        <v>0</v>
      </c>
      <c r="L203" s="282">
        <f t="shared" si="76"/>
        <v>0</v>
      </c>
      <c r="M203" s="282">
        <f t="shared" si="76"/>
        <v>0</v>
      </c>
      <c r="N203" s="282">
        <v>0</v>
      </c>
      <c r="O203" s="283">
        <v>0</v>
      </c>
      <c r="P203" s="531"/>
      <c r="Q203" s="531"/>
      <c r="R203" s="531"/>
      <c r="S203" s="531"/>
    </row>
    <row r="204" spans="1:19" ht="31.5" customHeight="1" x14ac:dyDescent="0.25">
      <c r="A204" s="532"/>
      <c r="B204" s="535"/>
      <c r="C204" s="303">
        <v>2024</v>
      </c>
      <c r="D204" s="282">
        <f>SUM(D206)</f>
        <v>0</v>
      </c>
      <c r="E204" s="282">
        <f t="shared" ref="E204:M204" si="77">SUM(E206)</f>
        <v>0</v>
      </c>
      <c r="F204" s="282">
        <f t="shared" si="77"/>
        <v>0</v>
      </c>
      <c r="G204" s="282">
        <f t="shared" si="77"/>
        <v>0</v>
      </c>
      <c r="H204" s="282">
        <f t="shared" si="77"/>
        <v>0</v>
      </c>
      <c r="I204" s="282">
        <f t="shared" si="77"/>
        <v>0</v>
      </c>
      <c r="J204" s="282">
        <f t="shared" si="77"/>
        <v>0</v>
      </c>
      <c r="K204" s="282">
        <f t="shared" si="77"/>
        <v>0</v>
      </c>
      <c r="L204" s="282">
        <f t="shared" si="77"/>
        <v>0</v>
      </c>
      <c r="M204" s="282">
        <f t="shared" si="77"/>
        <v>0</v>
      </c>
      <c r="N204" s="282">
        <v>0</v>
      </c>
      <c r="O204" s="283">
        <v>0</v>
      </c>
      <c r="P204" s="532"/>
      <c r="Q204" s="532"/>
      <c r="R204" s="532"/>
      <c r="S204" s="532"/>
    </row>
    <row r="205" spans="1:19" ht="43.5" customHeight="1" x14ac:dyDescent="0.25">
      <c r="A205" s="527" t="s">
        <v>56</v>
      </c>
      <c r="B205" s="550" t="s">
        <v>512</v>
      </c>
      <c r="C205" s="6">
        <v>2023</v>
      </c>
      <c r="D205" s="70">
        <v>0</v>
      </c>
      <c r="E205" s="70">
        <v>0</v>
      </c>
      <c r="F205" s="70">
        <v>0</v>
      </c>
      <c r="G205" s="70">
        <v>0</v>
      </c>
      <c r="H205" s="70">
        <v>0</v>
      </c>
      <c r="I205" s="70">
        <v>0</v>
      </c>
      <c r="J205" s="70">
        <v>0</v>
      </c>
      <c r="K205" s="70">
        <v>0</v>
      </c>
      <c r="L205" s="70">
        <v>0</v>
      </c>
      <c r="M205" s="70">
        <v>0</v>
      </c>
      <c r="N205" s="70">
        <v>0</v>
      </c>
      <c r="O205" s="70">
        <v>0</v>
      </c>
      <c r="P205" s="500" t="s">
        <v>561</v>
      </c>
      <c r="Q205" s="399">
        <v>100</v>
      </c>
      <c r="R205" s="399">
        <v>100</v>
      </c>
      <c r="S205" s="404">
        <v>1</v>
      </c>
    </row>
    <row r="206" spans="1:19" ht="67.5" customHeight="1" x14ac:dyDescent="0.25">
      <c r="A206" s="529"/>
      <c r="B206" s="552"/>
      <c r="C206" s="424">
        <v>2024</v>
      </c>
      <c r="D206" s="70">
        <v>0</v>
      </c>
      <c r="E206" s="70">
        <v>0</v>
      </c>
      <c r="F206" s="70">
        <v>0</v>
      </c>
      <c r="G206" s="70">
        <v>0</v>
      </c>
      <c r="H206" s="70">
        <v>0</v>
      </c>
      <c r="I206" s="70">
        <v>0</v>
      </c>
      <c r="J206" s="70">
        <v>0</v>
      </c>
      <c r="K206" s="70">
        <v>0</v>
      </c>
      <c r="L206" s="70">
        <v>0</v>
      </c>
      <c r="M206" s="70">
        <v>0</v>
      </c>
      <c r="N206" s="70">
        <v>0</v>
      </c>
      <c r="O206" s="70">
        <v>0</v>
      </c>
      <c r="P206" s="501"/>
      <c r="Q206" s="407">
        <v>100</v>
      </c>
      <c r="R206" s="407">
        <v>100</v>
      </c>
      <c r="S206" s="410">
        <v>1</v>
      </c>
    </row>
    <row r="207" spans="1:19" ht="21" customHeight="1" x14ac:dyDescent="0.25">
      <c r="A207" s="530" t="s">
        <v>57</v>
      </c>
      <c r="B207" s="533" t="s">
        <v>58</v>
      </c>
      <c r="C207" s="303" t="s">
        <v>577</v>
      </c>
      <c r="D207" s="282">
        <f>SUM(D208:D209)</f>
        <v>13912.6</v>
      </c>
      <c r="E207" s="282">
        <f t="shared" ref="E207:M207" si="78">SUM(E208:E209)</f>
        <v>13884.599999999999</v>
      </c>
      <c r="F207" s="282">
        <f t="shared" si="78"/>
        <v>12745</v>
      </c>
      <c r="G207" s="282">
        <f t="shared" si="78"/>
        <v>12717.15</v>
      </c>
      <c r="H207" s="282">
        <f t="shared" si="78"/>
        <v>681.09999999999991</v>
      </c>
      <c r="I207" s="282">
        <f t="shared" si="78"/>
        <v>681.08999999999992</v>
      </c>
      <c r="J207" s="282">
        <f t="shared" si="78"/>
        <v>486.5</v>
      </c>
      <c r="K207" s="282">
        <f t="shared" si="78"/>
        <v>486.36</v>
      </c>
      <c r="L207" s="282">
        <f t="shared" si="78"/>
        <v>0</v>
      </c>
      <c r="M207" s="282">
        <f t="shared" si="78"/>
        <v>0</v>
      </c>
      <c r="N207" s="282">
        <v>100</v>
      </c>
      <c r="O207" s="283">
        <f>E207/D207</f>
        <v>0.99798743584951755</v>
      </c>
      <c r="P207" s="530" t="s">
        <v>21</v>
      </c>
      <c r="Q207" s="530" t="s">
        <v>21</v>
      </c>
      <c r="R207" s="530" t="s">
        <v>21</v>
      </c>
      <c r="S207" s="530" t="s">
        <v>21</v>
      </c>
    </row>
    <row r="208" spans="1:19" ht="24.75" customHeight="1" x14ac:dyDescent="0.25">
      <c r="A208" s="531"/>
      <c r="B208" s="534"/>
      <c r="C208" s="303">
        <v>2023</v>
      </c>
      <c r="D208" s="282">
        <f>SUM(D211+D212+D214+D215+D216)</f>
        <v>6738.8</v>
      </c>
      <c r="E208" s="282">
        <f t="shared" ref="E208:M208" si="79">SUM(E211+E212+E214+E215+E216)</f>
        <v>6738.8</v>
      </c>
      <c r="F208" s="282">
        <f t="shared" si="79"/>
        <v>6190.9</v>
      </c>
      <c r="G208" s="282">
        <f t="shared" si="79"/>
        <v>6190.9</v>
      </c>
      <c r="H208" s="282">
        <f t="shared" si="79"/>
        <v>547.9</v>
      </c>
      <c r="I208" s="282">
        <f t="shared" si="79"/>
        <v>547.9</v>
      </c>
      <c r="J208" s="282">
        <f t="shared" si="79"/>
        <v>0</v>
      </c>
      <c r="K208" s="282">
        <f t="shared" si="79"/>
        <v>0</v>
      </c>
      <c r="L208" s="282">
        <f t="shared" si="79"/>
        <v>0</v>
      </c>
      <c r="M208" s="282">
        <f t="shared" si="79"/>
        <v>0</v>
      </c>
      <c r="N208" s="282">
        <v>100</v>
      </c>
      <c r="O208" s="283">
        <f>E208/D208</f>
        <v>1</v>
      </c>
      <c r="P208" s="531"/>
      <c r="Q208" s="531"/>
      <c r="R208" s="531"/>
      <c r="S208" s="531"/>
    </row>
    <row r="209" spans="1:19" ht="22.5" customHeight="1" x14ac:dyDescent="0.25">
      <c r="A209" s="532"/>
      <c r="B209" s="535"/>
      <c r="C209" s="303">
        <v>2024</v>
      </c>
      <c r="D209" s="282">
        <f>D213+D217</f>
        <v>7173.8</v>
      </c>
      <c r="E209" s="282">
        <f t="shared" ref="E209:M209" si="80">E213+E217</f>
        <v>7145.7999999999993</v>
      </c>
      <c r="F209" s="282">
        <f t="shared" si="80"/>
        <v>6554.1</v>
      </c>
      <c r="G209" s="282">
        <f t="shared" si="80"/>
        <v>6526.25</v>
      </c>
      <c r="H209" s="282">
        <f t="shared" si="80"/>
        <v>133.19999999999999</v>
      </c>
      <c r="I209" s="282">
        <f t="shared" si="80"/>
        <v>133.19</v>
      </c>
      <c r="J209" s="282">
        <f t="shared" si="80"/>
        <v>486.5</v>
      </c>
      <c r="K209" s="282">
        <f t="shared" si="80"/>
        <v>486.36</v>
      </c>
      <c r="L209" s="282">
        <f t="shared" si="80"/>
        <v>0</v>
      </c>
      <c r="M209" s="282">
        <f t="shared" si="80"/>
        <v>0</v>
      </c>
      <c r="N209" s="282">
        <v>100</v>
      </c>
      <c r="O209" s="283">
        <f>E209/D209</f>
        <v>0.99609690819370478</v>
      </c>
      <c r="P209" s="532"/>
      <c r="Q209" s="532"/>
      <c r="R209" s="532"/>
      <c r="S209" s="532"/>
    </row>
    <row r="210" spans="1:19" ht="83.45" customHeight="1" x14ac:dyDescent="0.25">
      <c r="A210" s="340" t="s">
        <v>59</v>
      </c>
      <c r="B210" s="346" t="s">
        <v>60</v>
      </c>
      <c r="C210" s="6">
        <v>2023</v>
      </c>
      <c r="D210" s="70">
        <v>0</v>
      </c>
      <c r="E210" s="70">
        <v>0</v>
      </c>
      <c r="F210" s="70">
        <v>0</v>
      </c>
      <c r="G210" s="70">
        <v>0</v>
      </c>
      <c r="H210" s="70">
        <v>0</v>
      </c>
      <c r="I210" s="70">
        <v>0</v>
      </c>
      <c r="J210" s="70">
        <v>0</v>
      </c>
      <c r="K210" s="70">
        <v>0</v>
      </c>
      <c r="L210" s="70">
        <v>0</v>
      </c>
      <c r="M210" s="70">
        <v>0</v>
      </c>
      <c r="N210" s="70">
        <v>0</v>
      </c>
      <c r="O210" s="70">
        <v>0</v>
      </c>
      <c r="P210" s="342" t="s">
        <v>147</v>
      </c>
      <c r="Q210" s="5">
        <v>80</v>
      </c>
      <c r="R210" s="5">
        <v>80</v>
      </c>
      <c r="S210" s="5">
        <v>100</v>
      </c>
    </row>
    <row r="211" spans="1:19" ht="102.75" customHeight="1" x14ac:dyDescent="0.25">
      <c r="A211" s="340" t="s">
        <v>61</v>
      </c>
      <c r="B211" s="346" t="s">
        <v>62</v>
      </c>
      <c r="C211" s="6">
        <v>2023</v>
      </c>
      <c r="D211" s="70">
        <v>0</v>
      </c>
      <c r="E211" s="70">
        <v>0</v>
      </c>
      <c r="F211" s="70">
        <v>0</v>
      </c>
      <c r="G211" s="70">
        <v>0</v>
      </c>
      <c r="H211" s="70">
        <v>0</v>
      </c>
      <c r="I211" s="70">
        <v>0</v>
      </c>
      <c r="J211" s="70">
        <v>0</v>
      </c>
      <c r="K211" s="70">
        <v>0</v>
      </c>
      <c r="L211" s="70">
        <v>0</v>
      </c>
      <c r="M211" s="70">
        <v>0</v>
      </c>
      <c r="N211" s="70">
        <v>0</v>
      </c>
      <c r="O211" s="70">
        <v>0</v>
      </c>
      <c r="P211" s="342" t="s">
        <v>148</v>
      </c>
      <c r="Q211" s="5">
        <v>20</v>
      </c>
      <c r="R211" s="5">
        <v>20</v>
      </c>
      <c r="S211" s="5">
        <v>100</v>
      </c>
    </row>
    <row r="212" spans="1:19" ht="68.25" customHeight="1" x14ac:dyDescent="0.25">
      <c r="A212" s="527" t="s">
        <v>279</v>
      </c>
      <c r="B212" s="550" t="s">
        <v>280</v>
      </c>
      <c r="C212" s="6">
        <v>2023</v>
      </c>
      <c r="D212" s="70">
        <v>0</v>
      </c>
      <c r="E212" s="70">
        <v>0</v>
      </c>
      <c r="F212" s="70">
        <v>0</v>
      </c>
      <c r="G212" s="70">
        <v>0</v>
      </c>
      <c r="H212" s="70">
        <v>0</v>
      </c>
      <c r="I212" s="70">
        <v>0</v>
      </c>
      <c r="J212" s="70">
        <v>0</v>
      </c>
      <c r="K212" s="70">
        <v>0</v>
      </c>
      <c r="L212" s="70">
        <v>0</v>
      </c>
      <c r="M212" s="70">
        <v>0</v>
      </c>
      <c r="N212" s="70">
        <v>0</v>
      </c>
      <c r="O212" s="70">
        <v>0</v>
      </c>
      <c r="P212" s="22" t="s">
        <v>281</v>
      </c>
      <c r="Q212" s="96">
        <v>35</v>
      </c>
      <c r="R212" s="96">
        <v>35</v>
      </c>
      <c r="S212" s="96">
        <v>100</v>
      </c>
    </row>
    <row r="213" spans="1:19" ht="88.5" customHeight="1" x14ac:dyDescent="0.25">
      <c r="A213" s="529"/>
      <c r="B213" s="552"/>
      <c r="C213" s="424">
        <v>2024</v>
      </c>
      <c r="D213" s="70">
        <v>486.5</v>
      </c>
      <c r="E213" s="70">
        <v>486.36</v>
      </c>
      <c r="F213" s="70">
        <v>0</v>
      </c>
      <c r="G213" s="70">
        <v>0</v>
      </c>
      <c r="H213" s="70">
        <v>0</v>
      </c>
      <c r="I213" s="70">
        <v>0</v>
      </c>
      <c r="J213" s="70">
        <v>486.5</v>
      </c>
      <c r="K213" s="70">
        <v>486.36</v>
      </c>
      <c r="L213" s="70">
        <v>0</v>
      </c>
      <c r="M213" s="70">
        <v>0</v>
      </c>
      <c r="N213" s="70">
        <v>100</v>
      </c>
      <c r="O213" s="189">
        <f>E213/D213</f>
        <v>0.99971223021582734</v>
      </c>
      <c r="P213" s="22" t="s">
        <v>591</v>
      </c>
      <c r="Q213" s="429">
        <v>80</v>
      </c>
      <c r="R213" s="429">
        <v>80</v>
      </c>
      <c r="S213" s="429">
        <v>100</v>
      </c>
    </row>
    <row r="214" spans="1:19" ht="83.45" customHeight="1" x14ac:dyDescent="0.25">
      <c r="A214" s="340" t="s">
        <v>282</v>
      </c>
      <c r="B214" s="346" t="s">
        <v>283</v>
      </c>
      <c r="C214" s="6">
        <v>2023</v>
      </c>
      <c r="D214" s="70">
        <v>0</v>
      </c>
      <c r="E214" s="70">
        <v>0</v>
      </c>
      <c r="F214" s="70">
        <v>0</v>
      </c>
      <c r="G214" s="70">
        <v>0</v>
      </c>
      <c r="H214" s="70">
        <v>0</v>
      </c>
      <c r="I214" s="70">
        <v>0</v>
      </c>
      <c r="J214" s="70">
        <v>0</v>
      </c>
      <c r="K214" s="70">
        <v>0</v>
      </c>
      <c r="L214" s="70">
        <v>0</v>
      </c>
      <c r="M214" s="70">
        <v>0</v>
      </c>
      <c r="N214" s="70">
        <v>0</v>
      </c>
      <c r="O214" s="70">
        <v>0</v>
      </c>
      <c r="P214" s="342" t="s">
        <v>284</v>
      </c>
      <c r="Q214" s="96">
        <v>55</v>
      </c>
      <c r="R214" s="96">
        <v>55</v>
      </c>
      <c r="S214" s="96">
        <v>100</v>
      </c>
    </row>
    <row r="215" spans="1:19" ht="43.15" customHeight="1" x14ac:dyDescent="0.25">
      <c r="A215" s="340" t="s">
        <v>513</v>
      </c>
      <c r="B215" s="346" t="s">
        <v>514</v>
      </c>
      <c r="C215" s="356">
        <v>2023</v>
      </c>
      <c r="D215" s="70">
        <v>0</v>
      </c>
      <c r="E215" s="70">
        <v>0</v>
      </c>
      <c r="F215" s="70">
        <v>0</v>
      </c>
      <c r="G215" s="70">
        <v>0</v>
      </c>
      <c r="H215" s="70">
        <v>0</v>
      </c>
      <c r="I215" s="70">
        <v>0</v>
      </c>
      <c r="J215" s="70">
        <v>0</v>
      </c>
      <c r="K215" s="70">
        <v>0</v>
      </c>
      <c r="L215" s="70">
        <v>0</v>
      </c>
      <c r="M215" s="70">
        <v>0</v>
      </c>
      <c r="N215" s="70">
        <v>0</v>
      </c>
      <c r="O215" s="70">
        <v>0</v>
      </c>
      <c r="P215" s="384" t="s">
        <v>562</v>
      </c>
      <c r="Q215" s="407">
        <v>100</v>
      </c>
      <c r="R215" s="407">
        <v>100</v>
      </c>
      <c r="S215" s="410">
        <v>1</v>
      </c>
    </row>
    <row r="216" spans="1:19" ht="60" customHeight="1" x14ac:dyDescent="0.25">
      <c r="A216" s="527" t="s">
        <v>515</v>
      </c>
      <c r="B216" s="550" t="s">
        <v>581</v>
      </c>
      <c r="C216" s="356">
        <v>2023</v>
      </c>
      <c r="D216" s="70">
        <v>6738.8</v>
      </c>
      <c r="E216" s="70">
        <v>6738.8</v>
      </c>
      <c r="F216" s="70">
        <v>6190.9</v>
      </c>
      <c r="G216" s="70">
        <v>6190.9</v>
      </c>
      <c r="H216" s="70">
        <v>547.9</v>
      </c>
      <c r="I216" s="70">
        <v>547.9</v>
      </c>
      <c r="J216" s="70">
        <v>0</v>
      </c>
      <c r="K216" s="70">
        <v>0</v>
      </c>
      <c r="L216" s="70">
        <v>0</v>
      </c>
      <c r="M216" s="70">
        <v>0</v>
      </c>
      <c r="N216" s="70">
        <v>100</v>
      </c>
      <c r="O216" s="70">
        <v>100</v>
      </c>
      <c r="P216" s="22" t="s">
        <v>563</v>
      </c>
      <c r="Q216" s="399">
        <v>100</v>
      </c>
      <c r="R216" s="399">
        <v>100</v>
      </c>
      <c r="S216" s="219">
        <f>E216/D216</f>
        <v>1</v>
      </c>
    </row>
    <row r="217" spans="1:19" ht="84" customHeight="1" x14ac:dyDescent="0.25">
      <c r="A217" s="529"/>
      <c r="B217" s="552"/>
      <c r="C217" s="424">
        <v>2024</v>
      </c>
      <c r="D217" s="70">
        <v>6687.3</v>
      </c>
      <c r="E217" s="70">
        <v>6659.44</v>
      </c>
      <c r="F217" s="70">
        <v>6554.1</v>
      </c>
      <c r="G217" s="70">
        <v>6526.25</v>
      </c>
      <c r="H217" s="70">
        <v>133.19999999999999</v>
      </c>
      <c r="I217" s="70">
        <v>133.19</v>
      </c>
      <c r="J217" s="70">
        <v>0</v>
      </c>
      <c r="K217" s="70">
        <v>0</v>
      </c>
      <c r="L217" s="70">
        <v>0</v>
      </c>
      <c r="M217" s="70">
        <v>0</v>
      </c>
      <c r="N217" s="70">
        <v>100</v>
      </c>
      <c r="O217" s="189">
        <f>E217/D217</f>
        <v>0.99583389409776735</v>
      </c>
      <c r="P217" s="22" t="s">
        <v>591</v>
      </c>
      <c r="Q217" s="462">
        <v>80</v>
      </c>
      <c r="R217" s="462">
        <v>80</v>
      </c>
      <c r="S217" s="462">
        <v>100</v>
      </c>
    </row>
    <row r="218" spans="1:19" ht="19.5" customHeight="1" x14ac:dyDescent="0.25">
      <c r="A218" s="530" t="s">
        <v>63</v>
      </c>
      <c r="B218" s="533" t="s">
        <v>64</v>
      </c>
      <c r="C218" s="303" t="s">
        <v>577</v>
      </c>
      <c r="D218" s="282">
        <f>SUM(D219:D220)</f>
        <v>98093</v>
      </c>
      <c r="E218" s="282">
        <f t="shared" ref="E218:M218" si="81">SUM(E219:E220)</f>
        <v>92392.69</v>
      </c>
      <c r="F218" s="282">
        <f t="shared" si="81"/>
        <v>0</v>
      </c>
      <c r="G218" s="282">
        <f t="shared" si="81"/>
        <v>0</v>
      </c>
      <c r="H218" s="282">
        <f t="shared" si="81"/>
        <v>98093</v>
      </c>
      <c r="I218" s="282">
        <f t="shared" si="81"/>
        <v>92392.69</v>
      </c>
      <c r="J218" s="282">
        <f t="shared" si="81"/>
        <v>0</v>
      </c>
      <c r="K218" s="282">
        <f t="shared" si="81"/>
        <v>0</v>
      </c>
      <c r="L218" s="282">
        <f t="shared" si="81"/>
        <v>0</v>
      </c>
      <c r="M218" s="282">
        <f t="shared" si="81"/>
        <v>0</v>
      </c>
      <c r="N218" s="282">
        <v>100</v>
      </c>
      <c r="O218" s="283">
        <f>E218/D218</f>
        <v>0.94188871784938788</v>
      </c>
      <c r="P218" s="530" t="s">
        <v>21</v>
      </c>
      <c r="Q218" s="530" t="s">
        <v>21</v>
      </c>
      <c r="R218" s="530" t="s">
        <v>21</v>
      </c>
      <c r="S218" s="530" t="s">
        <v>21</v>
      </c>
    </row>
    <row r="219" spans="1:19" ht="19.5" customHeight="1" x14ac:dyDescent="0.25">
      <c r="A219" s="531"/>
      <c r="B219" s="534"/>
      <c r="C219" s="303">
        <v>2023</v>
      </c>
      <c r="D219" s="282">
        <f>SUM(D221+D222+D223+D224+D226+D228+D230+D231+D232)</f>
        <v>47131.6</v>
      </c>
      <c r="E219" s="282">
        <f t="shared" ref="E219:M219" si="82">SUM(E221+E222+E223+E224+E226+E228+E230+E231+E232)</f>
        <v>45143.369999999995</v>
      </c>
      <c r="F219" s="282">
        <f t="shared" si="82"/>
        <v>0</v>
      </c>
      <c r="G219" s="282">
        <f t="shared" si="82"/>
        <v>0</v>
      </c>
      <c r="H219" s="282">
        <f t="shared" si="82"/>
        <v>47131.6</v>
      </c>
      <c r="I219" s="282">
        <f t="shared" si="82"/>
        <v>45143.369999999995</v>
      </c>
      <c r="J219" s="282">
        <f t="shared" si="82"/>
        <v>0</v>
      </c>
      <c r="K219" s="282">
        <f t="shared" si="82"/>
        <v>0</v>
      </c>
      <c r="L219" s="282">
        <f t="shared" si="82"/>
        <v>0</v>
      </c>
      <c r="M219" s="282">
        <f t="shared" si="82"/>
        <v>0</v>
      </c>
      <c r="N219" s="282">
        <v>100</v>
      </c>
      <c r="O219" s="283">
        <f>E219/D219</f>
        <v>0.95781535105958626</v>
      </c>
      <c r="P219" s="531"/>
      <c r="Q219" s="531"/>
      <c r="R219" s="531"/>
      <c r="S219" s="531"/>
    </row>
    <row r="220" spans="1:19" ht="22.5" customHeight="1" x14ac:dyDescent="0.25">
      <c r="A220" s="532"/>
      <c r="B220" s="535"/>
      <c r="C220" s="303">
        <v>2024</v>
      </c>
      <c r="D220" s="282">
        <f>SUM(D225+D227+D229+D233)</f>
        <v>50961.4</v>
      </c>
      <c r="E220" s="282">
        <f t="shared" ref="E220:M220" si="83">SUM(E225+E227+E229+E233)</f>
        <v>47249.320000000007</v>
      </c>
      <c r="F220" s="282">
        <f t="shared" si="83"/>
        <v>0</v>
      </c>
      <c r="G220" s="282">
        <f t="shared" si="83"/>
        <v>0</v>
      </c>
      <c r="H220" s="282">
        <f t="shared" si="83"/>
        <v>50961.4</v>
      </c>
      <c r="I220" s="282">
        <f t="shared" si="83"/>
        <v>47249.320000000007</v>
      </c>
      <c r="J220" s="282">
        <f t="shared" si="83"/>
        <v>0</v>
      </c>
      <c r="K220" s="282">
        <f t="shared" si="83"/>
        <v>0</v>
      </c>
      <c r="L220" s="282">
        <f t="shared" si="83"/>
        <v>0</v>
      </c>
      <c r="M220" s="282">
        <f t="shared" si="83"/>
        <v>0</v>
      </c>
      <c r="N220" s="282">
        <v>100</v>
      </c>
      <c r="O220" s="283">
        <f>E220/D220</f>
        <v>0.92715898699800248</v>
      </c>
      <c r="P220" s="532"/>
      <c r="Q220" s="532"/>
      <c r="R220" s="532"/>
      <c r="S220" s="532"/>
    </row>
    <row r="221" spans="1:19" ht="67.900000000000006" customHeight="1" x14ac:dyDescent="0.25">
      <c r="A221" s="340" t="s">
        <v>65</v>
      </c>
      <c r="B221" s="346" t="s">
        <v>516</v>
      </c>
      <c r="C221" s="6">
        <v>2023</v>
      </c>
      <c r="D221" s="70">
        <v>0</v>
      </c>
      <c r="E221" s="70">
        <v>0</v>
      </c>
      <c r="F221" s="70">
        <v>0</v>
      </c>
      <c r="G221" s="70">
        <v>0</v>
      </c>
      <c r="H221" s="70">
        <v>0</v>
      </c>
      <c r="I221" s="70">
        <v>0</v>
      </c>
      <c r="J221" s="70">
        <v>0</v>
      </c>
      <c r="K221" s="70">
        <v>0</v>
      </c>
      <c r="L221" s="70">
        <v>0</v>
      </c>
      <c r="M221" s="70">
        <v>0</v>
      </c>
      <c r="N221" s="70">
        <v>0</v>
      </c>
      <c r="O221" s="70">
        <v>0</v>
      </c>
      <c r="P221" s="342" t="s">
        <v>66</v>
      </c>
      <c r="Q221" s="5">
        <v>98</v>
      </c>
      <c r="R221" s="5">
        <v>98</v>
      </c>
      <c r="S221" s="5">
        <v>100</v>
      </c>
    </row>
    <row r="222" spans="1:19" ht="43.15" customHeight="1" x14ac:dyDescent="0.25">
      <c r="A222" s="340" t="s">
        <v>67</v>
      </c>
      <c r="B222" s="346" t="s">
        <v>517</v>
      </c>
      <c r="C222" s="6">
        <v>2023</v>
      </c>
      <c r="D222" s="70">
        <v>0</v>
      </c>
      <c r="E222" s="70">
        <v>0</v>
      </c>
      <c r="F222" s="70">
        <v>0</v>
      </c>
      <c r="G222" s="70">
        <v>0</v>
      </c>
      <c r="H222" s="70">
        <v>0</v>
      </c>
      <c r="I222" s="70">
        <v>0</v>
      </c>
      <c r="J222" s="70">
        <v>0</v>
      </c>
      <c r="K222" s="70">
        <v>0</v>
      </c>
      <c r="L222" s="70">
        <v>0</v>
      </c>
      <c r="M222" s="70">
        <v>0</v>
      </c>
      <c r="N222" s="70">
        <v>0</v>
      </c>
      <c r="O222" s="70">
        <v>0</v>
      </c>
      <c r="P222" s="342" t="s">
        <v>68</v>
      </c>
      <c r="Q222" s="5">
        <v>100</v>
      </c>
      <c r="R222" s="5">
        <v>100</v>
      </c>
      <c r="S222" s="5">
        <v>100</v>
      </c>
    </row>
    <row r="223" spans="1:19" ht="43.15" customHeight="1" x14ac:dyDescent="0.25">
      <c r="A223" s="340" t="s">
        <v>69</v>
      </c>
      <c r="B223" s="346" t="s">
        <v>518</v>
      </c>
      <c r="C223" s="356">
        <v>2023</v>
      </c>
      <c r="D223" s="70">
        <v>0</v>
      </c>
      <c r="E223" s="70">
        <v>0</v>
      </c>
      <c r="F223" s="70">
        <v>0</v>
      </c>
      <c r="G223" s="70">
        <v>0</v>
      </c>
      <c r="H223" s="70">
        <v>0</v>
      </c>
      <c r="I223" s="70">
        <v>0</v>
      </c>
      <c r="J223" s="70">
        <v>0</v>
      </c>
      <c r="K223" s="70">
        <v>0</v>
      </c>
      <c r="L223" s="70">
        <v>0</v>
      </c>
      <c r="M223" s="70">
        <v>0</v>
      </c>
      <c r="N223" s="70">
        <v>0</v>
      </c>
      <c r="O223" s="70">
        <v>0</v>
      </c>
      <c r="P223" s="374" t="s">
        <v>70</v>
      </c>
      <c r="Q223" s="380">
        <v>100</v>
      </c>
      <c r="R223" s="380">
        <v>100</v>
      </c>
      <c r="S223" s="380">
        <v>100</v>
      </c>
    </row>
    <row r="224" spans="1:19" ht="25.5" customHeight="1" x14ac:dyDescent="0.25">
      <c r="A224" s="527" t="s">
        <v>71</v>
      </c>
      <c r="B224" s="500" t="s">
        <v>519</v>
      </c>
      <c r="C224" s="6">
        <v>2023</v>
      </c>
      <c r="D224" s="70">
        <v>10930.3</v>
      </c>
      <c r="E224" s="70">
        <v>10225.08</v>
      </c>
      <c r="F224" s="70">
        <v>0</v>
      </c>
      <c r="G224" s="70">
        <v>0</v>
      </c>
      <c r="H224" s="70">
        <v>10930.3</v>
      </c>
      <c r="I224" s="70">
        <v>10225.08</v>
      </c>
      <c r="J224" s="70">
        <v>0</v>
      </c>
      <c r="K224" s="70">
        <v>0</v>
      </c>
      <c r="L224" s="70">
        <v>0</v>
      </c>
      <c r="M224" s="70">
        <v>0</v>
      </c>
      <c r="N224" s="70">
        <v>100</v>
      </c>
      <c r="O224" s="70">
        <v>93.55</v>
      </c>
      <c r="P224" s="542" t="s">
        <v>564</v>
      </c>
      <c r="Q224" s="399">
        <v>96</v>
      </c>
      <c r="R224" s="399">
        <v>96</v>
      </c>
      <c r="S224" s="219">
        <v>1</v>
      </c>
    </row>
    <row r="225" spans="1:19" ht="24" customHeight="1" x14ac:dyDescent="0.25">
      <c r="A225" s="529"/>
      <c r="B225" s="501"/>
      <c r="C225" s="424">
        <v>2024</v>
      </c>
      <c r="D225" s="70">
        <v>11472</v>
      </c>
      <c r="E225" s="70">
        <v>10220.209999999999</v>
      </c>
      <c r="F225" s="70">
        <v>0</v>
      </c>
      <c r="G225" s="70">
        <v>0</v>
      </c>
      <c r="H225" s="70">
        <v>11472</v>
      </c>
      <c r="I225" s="70">
        <v>10220.209999999999</v>
      </c>
      <c r="J225" s="70">
        <v>0</v>
      </c>
      <c r="K225" s="70">
        <v>0</v>
      </c>
      <c r="L225" s="70">
        <v>0</v>
      </c>
      <c r="M225" s="70">
        <v>0</v>
      </c>
      <c r="N225" s="70">
        <v>100</v>
      </c>
      <c r="O225" s="189">
        <f>E225/D225</f>
        <v>0.89088301952580184</v>
      </c>
      <c r="P225" s="544"/>
      <c r="Q225" s="399">
        <v>96</v>
      </c>
      <c r="R225" s="399">
        <v>96</v>
      </c>
      <c r="S225" s="219">
        <v>1</v>
      </c>
    </row>
    <row r="226" spans="1:19" ht="20.25" customHeight="1" x14ac:dyDescent="0.25">
      <c r="A226" s="527" t="s">
        <v>73</v>
      </c>
      <c r="B226" s="500" t="s">
        <v>520</v>
      </c>
      <c r="C226" s="6">
        <v>2023</v>
      </c>
      <c r="D226" s="70">
        <v>9469.5</v>
      </c>
      <c r="E226" s="70">
        <v>9464.7000000000007</v>
      </c>
      <c r="F226" s="70">
        <v>0</v>
      </c>
      <c r="G226" s="70">
        <v>0</v>
      </c>
      <c r="H226" s="70">
        <v>9469.5</v>
      </c>
      <c r="I226" s="70">
        <v>9464.7000000000007</v>
      </c>
      <c r="J226" s="70">
        <v>0</v>
      </c>
      <c r="K226" s="70">
        <v>0</v>
      </c>
      <c r="L226" s="70">
        <v>0</v>
      </c>
      <c r="M226" s="70">
        <v>0</v>
      </c>
      <c r="N226" s="70">
        <v>100</v>
      </c>
      <c r="O226" s="70">
        <v>99.95</v>
      </c>
      <c r="P226" s="500" t="s">
        <v>72</v>
      </c>
      <c r="Q226" s="387">
        <v>100</v>
      </c>
      <c r="R226" s="387">
        <v>100</v>
      </c>
      <c r="S226" s="5">
        <v>100</v>
      </c>
    </row>
    <row r="227" spans="1:19" ht="26.25" customHeight="1" x14ac:dyDescent="0.25">
      <c r="A227" s="529"/>
      <c r="B227" s="501"/>
      <c r="C227" s="424">
        <v>2024</v>
      </c>
      <c r="D227" s="70">
        <v>10958</v>
      </c>
      <c r="E227" s="70">
        <v>10672.37</v>
      </c>
      <c r="F227" s="70">
        <v>0</v>
      </c>
      <c r="G227" s="70">
        <v>0</v>
      </c>
      <c r="H227" s="70">
        <v>10958</v>
      </c>
      <c r="I227" s="70">
        <v>10672.37</v>
      </c>
      <c r="J227" s="70">
        <v>0</v>
      </c>
      <c r="K227" s="70">
        <v>0</v>
      </c>
      <c r="L227" s="70">
        <v>0</v>
      </c>
      <c r="M227" s="70">
        <v>0</v>
      </c>
      <c r="N227" s="70">
        <v>100</v>
      </c>
      <c r="O227" s="189">
        <f>E227/D227</f>
        <v>0.97393411206424541</v>
      </c>
      <c r="P227" s="501"/>
      <c r="Q227" s="443">
        <v>100</v>
      </c>
      <c r="R227" s="443">
        <v>100</v>
      </c>
      <c r="S227" s="443">
        <v>100</v>
      </c>
    </row>
    <row r="228" spans="1:19" ht="21.75" customHeight="1" x14ac:dyDescent="0.25">
      <c r="A228" s="500" t="s">
        <v>75</v>
      </c>
      <c r="B228" s="500" t="s">
        <v>521</v>
      </c>
      <c r="C228" s="6">
        <v>2023</v>
      </c>
      <c r="D228" s="70">
        <v>26325.8</v>
      </c>
      <c r="E228" s="70">
        <v>25153.73</v>
      </c>
      <c r="F228" s="70">
        <v>0</v>
      </c>
      <c r="G228" s="70">
        <v>0</v>
      </c>
      <c r="H228" s="70">
        <v>26325.8</v>
      </c>
      <c r="I228" s="70">
        <v>25153.73</v>
      </c>
      <c r="J228" s="70">
        <v>0</v>
      </c>
      <c r="K228" s="70">
        <v>0</v>
      </c>
      <c r="L228" s="70">
        <v>0</v>
      </c>
      <c r="M228" s="70">
        <v>0</v>
      </c>
      <c r="N228" s="70">
        <v>100</v>
      </c>
      <c r="O228" s="70">
        <v>95.55</v>
      </c>
      <c r="P228" s="500" t="s">
        <v>74</v>
      </c>
      <c r="Q228" s="5">
        <v>100</v>
      </c>
      <c r="R228" s="5">
        <v>100</v>
      </c>
      <c r="S228" s="5">
        <v>100</v>
      </c>
    </row>
    <row r="229" spans="1:19" ht="22.5" customHeight="1" x14ac:dyDescent="0.25">
      <c r="A229" s="501"/>
      <c r="B229" s="501"/>
      <c r="C229" s="424">
        <v>2024</v>
      </c>
      <c r="D229" s="70">
        <v>28326</v>
      </c>
      <c r="E229" s="70">
        <v>26158.799999999999</v>
      </c>
      <c r="F229" s="70">
        <v>0</v>
      </c>
      <c r="G229" s="70">
        <v>0</v>
      </c>
      <c r="H229" s="70">
        <v>28326</v>
      </c>
      <c r="I229" s="70">
        <v>26158.799999999999</v>
      </c>
      <c r="J229" s="70">
        <v>0</v>
      </c>
      <c r="K229" s="70">
        <v>0</v>
      </c>
      <c r="L229" s="70">
        <v>0</v>
      </c>
      <c r="M229" s="70">
        <v>0</v>
      </c>
      <c r="N229" s="70">
        <v>100</v>
      </c>
      <c r="O229" s="189">
        <f>E229/D229</f>
        <v>0.92349078585045541</v>
      </c>
      <c r="P229" s="501"/>
      <c r="Q229" s="429">
        <v>100</v>
      </c>
      <c r="R229" s="429">
        <v>100</v>
      </c>
      <c r="S229" s="429">
        <v>100</v>
      </c>
    </row>
    <row r="230" spans="1:19" ht="56.25" customHeight="1" x14ac:dyDescent="0.25">
      <c r="A230" s="340" t="s">
        <v>77</v>
      </c>
      <c r="B230" s="342" t="s">
        <v>522</v>
      </c>
      <c r="C230" s="6">
        <v>2023</v>
      </c>
      <c r="D230" s="70">
        <v>0</v>
      </c>
      <c r="E230" s="70">
        <v>0</v>
      </c>
      <c r="F230" s="70">
        <v>0</v>
      </c>
      <c r="G230" s="70">
        <v>0</v>
      </c>
      <c r="H230" s="70">
        <v>0</v>
      </c>
      <c r="I230" s="70">
        <v>0</v>
      </c>
      <c r="J230" s="70">
        <v>0</v>
      </c>
      <c r="K230" s="70">
        <v>0</v>
      </c>
      <c r="L230" s="70">
        <v>0</v>
      </c>
      <c r="M230" s="70">
        <v>0</v>
      </c>
      <c r="N230" s="70">
        <v>0</v>
      </c>
      <c r="O230" s="70">
        <v>0</v>
      </c>
      <c r="P230" s="342" t="s">
        <v>76</v>
      </c>
      <c r="Q230" s="380">
        <v>100</v>
      </c>
      <c r="R230" s="380">
        <v>100</v>
      </c>
      <c r="S230" s="380">
        <v>100</v>
      </c>
    </row>
    <row r="231" spans="1:19" ht="107.25" customHeight="1" x14ac:dyDescent="0.25">
      <c r="A231" s="340" t="s">
        <v>263</v>
      </c>
      <c r="B231" s="342" t="s">
        <v>523</v>
      </c>
      <c r="C231" s="6">
        <v>2023</v>
      </c>
      <c r="D231" s="70">
        <v>0</v>
      </c>
      <c r="E231" s="70">
        <v>0</v>
      </c>
      <c r="F231" s="70">
        <v>0</v>
      </c>
      <c r="G231" s="70">
        <v>0</v>
      </c>
      <c r="H231" s="70">
        <v>0</v>
      </c>
      <c r="I231" s="70">
        <v>0</v>
      </c>
      <c r="J231" s="70">
        <v>0</v>
      </c>
      <c r="K231" s="70">
        <v>0</v>
      </c>
      <c r="L231" s="70">
        <v>0</v>
      </c>
      <c r="M231" s="70">
        <v>0</v>
      </c>
      <c r="N231" s="70">
        <v>0</v>
      </c>
      <c r="O231" s="70">
        <v>0</v>
      </c>
      <c r="P231" s="22" t="s">
        <v>74</v>
      </c>
      <c r="Q231" s="405">
        <v>100</v>
      </c>
      <c r="R231" s="405">
        <v>100</v>
      </c>
      <c r="S231" s="406">
        <v>1</v>
      </c>
    </row>
    <row r="232" spans="1:19" ht="141.75" customHeight="1" x14ac:dyDescent="0.25">
      <c r="A232" s="527" t="s">
        <v>264</v>
      </c>
      <c r="B232" s="500" t="s">
        <v>524</v>
      </c>
      <c r="C232" s="6">
        <v>2023</v>
      </c>
      <c r="D232" s="70">
        <v>406</v>
      </c>
      <c r="E232" s="70">
        <v>299.86</v>
      </c>
      <c r="F232" s="70">
        <v>0</v>
      </c>
      <c r="G232" s="70">
        <v>0</v>
      </c>
      <c r="H232" s="70">
        <v>406</v>
      </c>
      <c r="I232" s="70">
        <v>299.86</v>
      </c>
      <c r="J232" s="70">
        <v>0</v>
      </c>
      <c r="K232" s="70">
        <v>0</v>
      </c>
      <c r="L232" s="70">
        <v>0</v>
      </c>
      <c r="M232" s="70">
        <v>0</v>
      </c>
      <c r="N232" s="73">
        <v>100</v>
      </c>
      <c r="O232" s="73">
        <v>73.86</v>
      </c>
      <c r="P232" s="22" t="s">
        <v>565</v>
      </c>
      <c r="Q232" s="399">
        <v>100</v>
      </c>
      <c r="R232" s="399">
        <v>100</v>
      </c>
      <c r="S232" s="219">
        <v>1</v>
      </c>
    </row>
    <row r="233" spans="1:19" ht="138" customHeight="1" x14ac:dyDescent="0.25">
      <c r="A233" s="529"/>
      <c r="B233" s="501"/>
      <c r="C233" s="424">
        <v>2024</v>
      </c>
      <c r="D233" s="70">
        <v>205.4</v>
      </c>
      <c r="E233" s="70">
        <v>197.94</v>
      </c>
      <c r="F233" s="70">
        <v>0</v>
      </c>
      <c r="G233" s="70">
        <v>0</v>
      </c>
      <c r="H233" s="70">
        <v>205.4</v>
      </c>
      <c r="I233" s="70">
        <v>197.94</v>
      </c>
      <c r="J233" s="70">
        <v>0</v>
      </c>
      <c r="K233" s="70">
        <v>0</v>
      </c>
      <c r="L233" s="70">
        <v>0</v>
      </c>
      <c r="M233" s="70">
        <v>0</v>
      </c>
      <c r="N233" s="441">
        <v>100</v>
      </c>
      <c r="O233" s="442">
        <f>E233/D233</f>
        <v>0.96368062317429404</v>
      </c>
      <c r="P233" s="467" t="s">
        <v>592</v>
      </c>
      <c r="Q233" s="407">
        <v>100</v>
      </c>
      <c r="R233" s="407">
        <v>100</v>
      </c>
      <c r="S233" s="275">
        <v>1</v>
      </c>
    </row>
    <row r="234" spans="1:19" ht="15" customHeight="1" x14ac:dyDescent="0.25">
      <c r="A234" s="545" t="s">
        <v>78</v>
      </c>
      <c r="B234" s="514" t="s">
        <v>408</v>
      </c>
      <c r="C234" s="10" t="s">
        <v>569</v>
      </c>
      <c r="D234" s="11">
        <f>SUM(D235:D245)</f>
        <v>195356.4</v>
      </c>
      <c r="E234" s="11">
        <f t="shared" ref="E234:M234" si="84">SUM(E235:E245)</f>
        <v>195293.45</v>
      </c>
      <c r="F234" s="11">
        <f t="shared" si="84"/>
        <v>0</v>
      </c>
      <c r="G234" s="11">
        <f t="shared" si="84"/>
        <v>0</v>
      </c>
      <c r="H234" s="11">
        <f t="shared" si="84"/>
        <v>70</v>
      </c>
      <c r="I234" s="11">
        <f t="shared" si="84"/>
        <v>70</v>
      </c>
      <c r="J234" s="11">
        <f t="shared" si="84"/>
        <v>195286.39999999999</v>
      </c>
      <c r="K234" s="11">
        <f t="shared" si="84"/>
        <v>195223.45</v>
      </c>
      <c r="L234" s="11">
        <f t="shared" si="84"/>
        <v>0</v>
      </c>
      <c r="M234" s="11">
        <f t="shared" si="84"/>
        <v>0</v>
      </c>
      <c r="N234" s="11">
        <v>100</v>
      </c>
      <c r="O234" s="191">
        <f>E234/D234</f>
        <v>0.99967776842734624</v>
      </c>
      <c r="P234" s="523" t="s">
        <v>21</v>
      </c>
      <c r="Q234" s="523" t="s">
        <v>21</v>
      </c>
      <c r="R234" s="523" t="s">
        <v>21</v>
      </c>
      <c r="S234" s="523" t="s">
        <v>21</v>
      </c>
    </row>
    <row r="235" spans="1:19" x14ac:dyDescent="0.25">
      <c r="A235" s="546"/>
      <c r="B235" s="515"/>
      <c r="C235" s="9">
        <v>2014</v>
      </c>
      <c r="D235" s="11">
        <f t="shared" ref="D235:M235" si="85">SUM(D246:D250)</f>
        <v>9348</v>
      </c>
      <c r="E235" s="11">
        <f t="shared" si="85"/>
        <v>9347.1</v>
      </c>
      <c r="F235" s="11">
        <f t="shared" si="85"/>
        <v>0</v>
      </c>
      <c r="G235" s="11">
        <f t="shared" si="85"/>
        <v>0</v>
      </c>
      <c r="H235" s="11">
        <f t="shared" si="85"/>
        <v>0</v>
      </c>
      <c r="I235" s="11">
        <f t="shared" si="85"/>
        <v>0</v>
      </c>
      <c r="J235" s="11">
        <f t="shared" si="85"/>
        <v>9348</v>
      </c>
      <c r="K235" s="11">
        <f t="shared" si="85"/>
        <v>9347.1</v>
      </c>
      <c r="L235" s="11">
        <f t="shared" si="85"/>
        <v>0</v>
      </c>
      <c r="M235" s="11">
        <f t="shared" si="85"/>
        <v>0</v>
      </c>
      <c r="N235" s="11">
        <v>100</v>
      </c>
      <c r="O235" s="11">
        <v>99.99</v>
      </c>
      <c r="P235" s="524"/>
      <c r="Q235" s="524"/>
      <c r="R235" s="524"/>
      <c r="S235" s="524"/>
    </row>
    <row r="236" spans="1:19" x14ac:dyDescent="0.25">
      <c r="A236" s="546"/>
      <c r="B236" s="515"/>
      <c r="C236" s="9">
        <v>2015</v>
      </c>
      <c r="D236" s="11">
        <f>SUM(D251:D255)</f>
        <v>10159</v>
      </c>
      <c r="E236" s="11">
        <f t="shared" ref="E236:M236" si="86">SUM(E251:E255)</f>
        <v>10668.92</v>
      </c>
      <c r="F236" s="11">
        <f t="shared" si="86"/>
        <v>0</v>
      </c>
      <c r="G236" s="11">
        <f t="shared" si="86"/>
        <v>0</v>
      </c>
      <c r="H236" s="11">
        <f t="shared" si="86"/>
        <v>0</v>
      </c>
      <c r="I236" s="11">
        <f t="shared" si="86"/>
        <v>0</v>
      </c>
      <c r="J236" s="11">
        <f t="shared" si="86"/>
        <v>10159</v>
      </c>
      <c r="K236" s="11">
        <f t="shared" si="86"/>
        <v>10668.92</v>
      </c>
      <c r="L236" s="11">
        <f t="shared" si="86"/>
        <v>0</v>
      </c>
      <c r="M236" s="11">
        <f t="shared" si="86"/>
        <v>0</v>
      </c>
      <c r="N236" s="11">
        <v>100</v>
      </c>
      <c r="O236" s="11">
        <v>105.02</v>
      </c>
      <c r="P236" s="524"/>
      <c r="Q236" s="524"/>
      <c r="R236" s="524"/>
      <c r="S236" s="524"/>
    </row>
    <row r="237" spans="1:19" x14ac:dyDescent="0.25">
      <c r="A237" s="546"/>
      <c r="B237" s="515"/>
      <c r="C237" s="9">
        <v>2016</v>
      </c>
      <c r="D237" s="11">
        <f>SUM(D256:D260)</f>
        <v>13535.6</v>
      </c>
      <c r="E237" s="11">
        <f t="shared" ref="E237:M237" si="87">SUM(E256:E260)</f>
        <v>13535.6</v>
      </c>
      <c r="F237" s="11">
        <f t="shared" si="87"/>
        <v>0</v>
      </c>
      <c r="G237" s="11">
        <f t="shared" si="87"/>
        <v>0</v>
      </c>
      <c r="H237" s="11">
        <f t="shared" si="87"/>
        <v>0</v>
      </c>
      <c r="I237" s="11">
        <f t="shared" si="87"/>
        <v>0</v>
      </c>
      <c r="J237" s="11">
        <f t="shared" si="87"/>
        <v>13535.6</v>
      </c>
      <c r="K237" s="11">
        <f t="shared" si="87"/>
        <v>13535.6</v>
      </c>
      <c r="L237" s="11">
        <f t="shared" si="87"/>
        <v>0</v>
      </c>
      <c r="M237" s="11">
        <f t="shared" si="87"/>
        <v>0</v>
      </c>
      <c r="N237" s="11">
        <v>100</v>
      </c>
      <c r="O237" s="11">
        <v>100</v>
      </c>
      <c r="P237" s="524"/>
      <c r="Q237" s="524"/>
      <c r="R237" s="524"/>
      <c r="S237" s="524"/>
    </row>
    <row r="238" spans="1:19" x14ac:dyDescent="0.25">
      <c r="A238" s="546"/>
      <c r="B238" s="515"/>
      <c r="C238" s="9">
        <v>2017</v>
      </c>
      <c r="D238" s="11">
        <f>SUM(D261:D265)</f>
        <v>9995.4</v>
      </c>
      <c r="E238" s="11">
        <f t="shared" ref="E238:M238" si="88">SUM(E261:E265)</f>
        <v>9995.4</v>
      </c>
      <c r="F238" s="11">
        <f t="shared" si="88"/>
        <v>0</v>
      </c>
      <c r="G238" s="11">
        <f t="shared" si="88"/>
        <v>0</v>
      </c>
      <c r="H238" s="11">
        <f t="shared" si="88"/>
        <v>0</v>
      </c>
      <c r="I238" s="11">
        <f t="shared" si="88"/>
        <v>0</v>
      </c>
      <c r="J238" s="11">
        <f t="shared" si="88"/>
        <v>9995.4</v>
      </c>
      <c r="K238" s="11">
        <f t="shared" si="88"/>
        <v>9995.4</v>
      </c>
      <c r="L238" s="11">
        <f t="shared" si="88"/>
        <v>0</v>
      </c>
      <c r="M238" s="11">
        <f t="shared" si="88"/>
        <v>0</v>
      </c>
      <c r="N238" s="11">
        <v>100</v>
      </c>
      <c r="O238" s="11">
        <v>100</v>
      </c>
      <c r="P238" s="524"/>
      <c r="Q238" s="524"/>
      <c r="R238" s="524"/>
      <c r="S238" s="524"/>
    </row>
    <row r="239" spans="1:19" x14ac:dyDescent="0.25">
      <c r="A239" s="546"/>
      <c r="B239" s="515"/>
      <c r="C239" s="9">
        <v>2018</v>
      </c>
      <c r="D239" s="11">
        <f>SUM(D266+D267+D268+D269+D270)</f>
        <v>14340.4</v>
      </c>
      <c r="E239" s="11">
        <f t="shared" ref="E239:M239" si="89">SUM(E266+E267+E268+E269+E270)</f>
        <v>14340.4</v>
      </c>
      <c r="F239" s="11">
        <f t="shared" si="89"/>
        <v>0</v>
      </c>
      <c r="G239" s="11">
        <f t="shared" si="89"/>
        <v>0</v>
      </c>
      <c r="H239" s="11">
        <f t="shared" si="89"/>
        <v>0</v>
      </c>
      <c r="I239" s="11">
        <f t="shared" si="89"/>
        <v>0</v>
      </c>
      <c r="J239" s="11">
        <f t="shared" si="89"/>
        <v>14340.4</v>
      </c>
      <c r="K239" s="11">
        <f t="shared" si="89"/>
        <v>14340.4</v>
      </c>
      <c r="L239" s="11">
        <f t="shared" si="89"/>
        <v>0</v>
      </c>
      <c r="M239" s="11">
        <f t="shared" si="89"/>
        <v>0</v>
      </c>
      <c r="N239" s="11">
        <v>100</v>
      </c>
      <c r="O239" s="11">
        <v>100</v>
      </c>
      <c r="P239" s="524"/>
      <c r="Q239" s="524"/>
      <c r="R239" s="524"/>
      <c r="S239" s="524"/>
    </row>
    <row r="240" spans="1:19" x14ac:dyDescent="0.25">
      <c r="A240" s="546"/>
      <c r="B240" s="515"/>
      <c r="C240" s="9">
        <v>2019</v>
      </c>
      <c r="D240" s="11">
        <f>SUM(D271:D275)</f>
        <v>19033.899999999998</v>
      </c>
      <c r="E240" s="11">
        <f t="shared" ref="E240:M240" si="90">SUM(E271:E275)</f>
        <v>18463.399999999998</v>
      </c>
      <c r="F240" s="11">
        <f t="shared" si="90"/>
        <v>0</v>
      </c>
      <c r="G240" s="11">
        <f t="shared" si="90"/>
        <v>0</v>
      </c>
      <c r="H240" s="11">
        <f t="shared" si="90"/>
        <v>0</v>
      </c>
      <c r="I240" s="11">
        <f t="shared" si="90"/>
        <v>0</v>
      </c>
      <c r="J240" s="11">
        <f t="shared" si="90"/>
        <v>19033.899999999998</v>
      </c>
      <c r="K240" s="11">
        <f t="shared" si="90"/>
        <v>18463.399999999998</v>
      </c>
      <c r="L240" s="11">
        <f t="shared" si="90"/>
        <v>0</v>
      </c>
      <c r="M240" s="11">
        <f t="shared" si="90"/>
        <v>0</v>
      </c>
      <c r="N240" s="11">
        <v>100</v>
      </c>
      <c r="O240" s="11">
        <v>97</v>
      </c>
      <c r="P240" s="524"/>
      <c r="Q240" s="524"/>
      <c r="R240" s="524"/>
      <c r="S240" s="524"/>
    </row>
    <row r="241" spans="1:19" x14ac:dyDescent="0.25">
      <c r="A241" s="546"/>
      <c r="B241" s="515"/>
      <c r="C241" s="9">
        <v>2020</v>
      </c>
      <c r="D241" s="11">
        <f>SUM(D276:D280)</f>
        <v>15212.8</v>
      </c>
      <c r="E241" s="11">
        <f t="shared" ref="E241:M241" si="91">SUM(E276:E280)</f>
        <v>15212.750000000002</v>
      </c>
      <c r="F241" s="11">
        <f t="shared" si="91"/>
        <v>0</v>
      </c>
      <c r="G241" s="11">
        <f t="shared" si="91"/>
        <v>0</v>
      </c>
      <c r="H241" s="11">
        <f t="shared" si="91"/>
        <v>0</v>
      </c>
      <c r="I241" s="11">
        <f t="shared" si="91"/>
        <v>0</v>
      </c>
      <c r="J241" s="11">
        <f t="shared" si="91"/>
        <v>15212.8</v>
      </c>
      <c r="K241" s="11">
        <f t="shared" si="91"/>
        <v>15212.750000000002</v>
      </c>
      <c r="L241" s="11">
        <f t="shared" si="91"/>
        <v>0</v>
      </c>
      <c r="M241" s="11">
        <f t="shared" si="91"/>
        <v>0</v>
      </c>
      <c r="N241" s="11">
        <v>100</v>
      </c>
      <c r="O241" s="191">
        <f>E241/D241</f>
        <v>0.99999671329406836</v>
      </c>
      <c r="P241" s="524"/>
      <c r="Q241" s="524"/>
      <c r="R241" s="524"/>
      <c r="S241" s="524"/>
    </row>
    <row r="242" spans="1:19" x14ac:dyDescent="0.25">
      <c r="A242" s="546"/>
      <c r="B242" s="515"/>
      <c r="C242" s="9">
        <v>2021</v>
      </c>
      <c r="D242" s="11">
        <f>SUM(D281+D282+D283+D284+D285)</f>
        <v>16023.400000000001</v>
      </c>
      <c r="E242" s="11">
        <f t="shared" ref="E242:M242" si="92">SUM(E281+E282+E283+E284+E285)</f>
        <v>16023.1</v>
      </c>
      <c r="F242" s="11">
        <f t="shared" si="92"/>
        <v>0</v>
      </c>
      <c r="G242" s="11">
        <f t="shared" si="92"/>
        <v>0</v>
      </c>
      <c r="H242" s="11">
        <f t="shared" si="92"/>
        <v>0</v>
      </c>
      <c r="I242" s="11">
        <f t="shared" si="92"/>
        <v>0</v>
      </c>
      <c r="J242" s="11">
        <f t="shared" si="92"/>
        <v>16023.400000000001</v>
      </c>
      <c r="K242" s="11">
        <f t="shared" si="92"/>
        <v>16023.1</v>
      </c>
      <c r="L242" s="11">
        <f t="shared" si="92"/>
        <v>0</v>
      </c>
      <c r="M242" s="11">
        <f t="shared" si="92"/>
        <v>0</v>
      </c>
      <c r="N242" s="11">
        <v>100</v>
      </c>
      <c r="O242" s="191">
        <f>E242/D242</f>
        <v>0.99998127738182896</v>
      </c>
      <c r="P242" s="524"/>
      <c r="Q242" s="524"/>
      <c r="R242" s="524"/>
      <c r="S242" s="524"/>
    </row>
    <row r="243" spans="1:19" x14ac:dyDescent="0.25">
      <c r="A243" s="546"/>
      <c r="B243" s="515"/>
      <c r="C243" s="9">
        <v>2022</v>
      </c>
      <c r="D243" s="11">
        <f>SUM(D286+D287+D288+D289+D290+D291)</f>
        <v>22866.9</v>
      </c>
      <c r="E243" s="11">
        <f t="shared" ref="E243:M243" si="93">SUM(E286+E287+E288+E289+E290+E291)</f>
        <v>22866.1</v>
      </c>
      <c r="F243" s="11">
        <f t="shared" si="93"/>
        <v>0</v>
      </c>
      <c r="G243" s="11">
        <f t="shared" si="93"/>
        <v>0</v>
      </c>
      <c r="H243" s="11">
        <f t="shared" si="93"/>
        <v>0</v>
      </c>
      <c r="I243" s="11">
        <f t="shared" si="93"/>
        <v>0</v>
      </c>
      <c r="J243" s="11">
        <f t="shared" si="93"/>
        <v>22866.9</v>
      </c>
      <c r="K243" s="11">
        <f t="shared" si="93"/>
        <v>22866.1</v>
      </c>
      <c r="L243" s="11">
        <f t="shared" si="93"/>
        <v>0</v>
      </c>
      <c r="M243" s="11">
        <f t="shared" si="93"/>
        <v>0</v>
      </c>
      <c r="N243" s="11">
        <v>100</v>
      </c>
      <c r="O243" s="191">
        <f>E243/D243</f>
        <v>0.99996501493424983</v>
      </c>
      <c r="P243" s="524"/>
      <c r="Q243" s="524"/>
      <c r="R243" s="524"/>
      <c r="S243" s="524"/>
    </row>
    <row r="244" spans="1:19" x14ac:dyDescent="0.25">
      <c r="A244" s="546"/>
      <c r="B244" s="515"/>
      <c r="C244" s="9">
        <v>2023</v>
      </c>
      <c r="D244" s="11">
        <f>SUM(D292+D293+D294+D295+D296+D297)</f>
        <v>25692</v>
      </c>
      <c r="E244" s="11">
        <f t="shared" ref="E244:M244" si="94">SUM(E292+E293+E294+E295+E296+E297)</f>
        <v>25691.899999999998</v>
      </c>
      <c r="F244" s="11">
        <f t="shared" si="94"/>
        <v>0</v>
      </c>
      <c r="G244" s="11">
        <f t="shared" si="94"/>
        <v>0</v>
      </c>
      <c r="H244" s="11">
        <f t="shared" si="94"/>
        <v>0</v>
      </c>
      <c r="I244" s="11">
        <f t="shared" si="94"/>
        <v>0</v>
      </c>
      <c r="J244" s="11">
        <f t="shared" si="94"/>
        <v>25692</v>
      </c>
      <c r="K244" s="11">
        <f>SUM(K292+K293+K294+K295+K296+K297)</f>
        <v>25691.899999999998</v>
      </c>
      <c r="L244" s="11">
        <f t="shared" si="94"/>
        <v>0</v>
      </c>
      <c r="M244" s="11">
        <f t="shared" si="94"/>
        <v>0</v>
      </c>
      <c r="N244" s="11">
        <v>100</v>
      </c>
      <c r="O244" s="191">
        <f>E244/D244</f>
        <v>0.99999610773781711</v>
      </c>
      <c r="P244" s="524"/>
      <c r="Q244" s="524"/>
      <c r="R244" s="524"/>
      <c r="S244" s="524"/>
    </row>
    <row r="245" spans="1:19" x14ac:dyDescent="0.25">
      <c r="A245" s="547"/>
      <c r="B245" s="516"/>
      <c r="C245" s="9">
        <v>2024</v>
      </c>
      <c r="D245" s="11">
        <f>SUM(D298:D303)</f>
        <v>39149</v>
      </c>
      <c r="E245" s="11">
        <f t="shared" ref="E245:M245" si="95">SUM(E298:E303)</f>
        <v>39148.78</v>
      </c>
      <c r="F245" s="11">
        <f t="shared" si="95"/>
        <v>0</v>
      </c>
      <c r="G245" s="11">
        <f t="shared" si="95"/>
        <v>0</v>
      </c>
      <c r="H245" s="11">
        <f t="shared" si="95"/>
        <v>70</v>
      </c>
      <c r="I245" s="11">
        <f t="shared" si="95"/>
        <v>70</v>
      </c>
      <c r="J245" s="11">
        <f t="shared" si="95"/>
        <v>39079</v>
      </c>
      <c r="K245" s="11">
        <f t="shared" si="95"/>
        <v>39078.78</v>
      </c>
      <c r="L245" s="11">
        <f t="shared" si="95"/>
        <v>0</v>
      </c>
      <c r="M245" s="11">
        <f t="shared" si="95"/>
        <v>0</v>
      </c>
      <c r="N245" s="11">
        <v>100</v>
      </c>
      <c r="O245" s="191">
        <f>E245/D245</f>
        <v>0.99999438044394495</v>
      </c>
      <c r="P245" s="525"/>
      <c r="Q245" s="525"/>
      <c r="R245" s="525"/>
      <c r="S245" s="525"/>
    </row>
    <row r="246" spans="1:19" ht="30" customHeight="1" x14ac:dyDescent="0.25">
      <c r="A246" s="108" t="s">
        <v>79</v>
      </c>
      <c r="B246" s="115" t="s">
        <v>80</v>
      </c>
      <c r="C246" s="19">
        <v>2014</v>
      </c>
      <c r="D246" s="20">
        <v>4751.5</v>
      </c>
      <c r="E246" s="20">
        <v>4751.08</v>
      </c>
      <c r="F246" s="20">
        <v>0</v>
      </c>
      <c r="G246" s="20">
        <v>0</v>
      </c>
      <c r="H246" s="20">
        <v>0</v>
      </c>
      <c r="I246" s="20">
        <v>0</v>
      </c>
      <c r="J246" s="20">
        <v>4751.5</v>
      </c>
      <c r="K246" s="20">
        <v>4751.08</v>
      </c>
      <c r="L246" s="20">
        <v>0</v>
      </c>
      <c r="M246" s="20">
        <v>0</v>
      </c>
      <c r="N246" s="20">
        <v>100</v>
      </c>
      <c r="O246" s="20">
        <v>99.99</v>
      </c>
      <c r="P246" s="500" t="s">
        <v>89</v>
      </c>
      <c r="Q246" s="527" t="s">
        <v>90</v>
      </c>
      <c r="R246" s="527" t="s">
        <v>90</v>
      </c>
      <c r="S246" s="527" t="s">
        <v>90</v>
      </c>
    </row>
    <row r="247" spans="1:19" ht="39" customHeight="1" x14ac:dyDescent="0.25">
      <c r="A247" s="5" t="s">
        <v>81</v>
      </c>
      <c r="B247" s="18" t="s">
        <v>82</v>
      </c>
      <c r="C247" s="19">
        <v>2014</v>
      </c>
      <c r="D247" s="20">
        <v>187</v>
      </c>
      <c r="E247" s="20">
        <v>186.77</v>
      </c>
      <c r="F247" s="20">
        <v>0</v>
      </c>
      <c r="G247" s="20">
        <v>0</v>
      </c>
      <c r="H247" s="20">
        <v>0</v>
      </c>
      <c r="I247" s="20">
        <v>0</v>
      </c>
      <c r="J247" s="20">
        <v>187</v>
      </c>
      <c r="K247" s="20">
        <v>186.77</v>
      </c>
      <c r="L247" s="20">
        <v>0</v>
      </c>
      <c r="M247" s="20">
        <v>0</v>
      </c>
      <c r="N247" s="20">
        <v>100</v>
      </c>
      <c r="O247" s="20">
        <v>99.88</v>
      </c>
      <c r="P247" s="507"/>
      <c r="Q247" s="528"/>
      <c r="R247" s="528"/>
      <c r="S247" s="528"/>
    </row>
    <row r="248" spans="1:19" ht="39" customHeight="1" x14ac:dyDescent="0.25">
      <c r="A248" s="5" t="s">
        <v>83</v>
      </c>
      <c r="B248" s="18" t="s">
        <v>84</v>
      </c>
      <c r="C248" s="19">
        <v>2014</v>
      </c>
      <c r="D248" s="20">
        <v>1765.5</v>
      </c>
      <c r="E248" s="20">
        <v>1765.25</v>
      </c>
      <c r="F248" s="20">
        <v>0</v>
      </c>
      <c r="G248" s="20">
        <v>0</v>
      </c>
      <c r="H248" s="20">
        <v>0</v>
      </c>
      <c r="I248" s="20">
        <v>0</v>
      </c>
      <c r="J248" s="20">
        <v>1765.5</v>
      </c>
      <c r="K248" s="20">
        <v>1765.25</v>
      </c>
      <c r="L248" s="20">
        <v>0</v>
      </c>
      <c r="M248" s="20">
        <v>0</v>
      </c>
      <c r="N248" s="20">
        <v>100</v>
      </c>
      <c r="O248" s="20">
        <v>99.99</v>
      </c>
      <c r="P248" s="507"/>
      <c r="Q248" s="528"/>
      <c r="R248" s="528"/>
      <c r="S248" s="528"/>
    </row>
    <row r="249" spans="1:19" ht="39" customHeight="1" x14ac:dyDescent="0.25">
      <c r="A249" s="5" t="s">
        <v>85</v>
      </c>
      <c r="B249" s="18" t="s">
        <v>86</v>
      </c>
      <c r="C249" s="19">
        <v>2014</v>
      </c>
      <c r="D249" s="20">
        <v>2500</v>
      </c>
      <c r="E249" s="20">
        <v>2500</v>
      </c>
      <c r="F249" s="20">
        <v>0</v>
      </c>
      <c r="G249" s="20">
        <v>0</v>
      </c>
      <c r="H249" s="20">
        <v>0</v>
      </c>
      <c r="I249" s="20">
        <v>0</v>
      </c>
      <c r="J249" s="20">
        <v>2500</v>
      </c>
      <c r="K249" s="20">
        <v>2500</v>
      </c>
      <c r="L249" s="20">
        <v>0</v>
      </c>
      <c r="M249" s="20">
        <v>0</v>
      </c>
      <c r="N249" s="20">
        <v>100</v>
      </c>
      <c r="O249" s="20">
        <v>100</v>
      </c>
      <c r="P249" s="507"/>
      <c r="Q249" s="528"/>
      <c r="R249" s="528"/>
      <c r="S249" s="528"/>
    </row>
    <row r="250" spans="1:19" ht="56.25" customHeight="1" x14ac:dyDescent="0.25">
      <c r="A250" s="5" t="s">
        <v>87</v>
      </c>
      <c r="B250" s="18" t="s">
        <v>88</v>
      </c>
      <c r="C250" s="19">
        <v>2014</v>
      </c>
      <c r="D250" s="20">
        <v>144</v>
      </c>
      <c r="E250" s="20">
        <v>144</v>
      </c>
      <c r="F250" s="20">
        <v>0</v>
      </c>
      <c r="G250" s="20">
        <v>0</v>
      </c>
      <c r="H250" s="20">
        <v>0</v>
      </c>
      <c r="I250" s="20">
        <v>0</v>
      </c>
      <c r="J250" s="20">
        <v>144</v>
      </c>
      <c r="K250" s="20">
        <v>144</v>
      </c>
      <c r="L250" s="20">
        <v>0</v>
      </c>
      <c r="M250" s="20">
        <v>0</v>
      </c>
      <c r="N250" s="20">
        <v>100</v>
      </c>
      <c r="O250" s="20">
        <v>100</v>
      </c>
      <c r="P250" s="501"/>
      <c r="Q250" s="529"/>
      <c r="R250" s="529"/>
      <c r="S250" s="529"/>
    </row>
    <row r="251" spans="1:19" ht="30" customHeight="1" x14ac:dyDescent="0.25">
      <c r="A251" s="47" t="s">
        <v>79</v>
      </c>
      <c r="B251" s="18" t="s">
        <v>80</v>
      </c>
      <c r="C251" s="56">
        <v>2015</v>
      </c>
      <c r="D251" s="57">
        <v>4935</v>
      </c>
      <c r="E251" s="57">
        <v>5601.79</v>
      </c>
      <c r="F251" s="57">
        <v>0</v>
      </c>
      <c r="G251" s="57">
        <v>0</v>
      </c>
      <c r="H251" s="57">
        <v>0</v>
      </c>
      <c r="I251" s="57">
        <v>0</v>
      </c>
      <c r="J251" s="57">
        <v>4935</v>
      </c>
      <c r="K251" s="57">
        <v>5601.79</v>
      </c>
      <c r="L251" s="57">
        <v>0</v>
      </c>
      <c r="M251" s="57">
        <v>0</v>
      </c>
      <c r="N251" s="57">
        <v>100</v>
      </c>
      <c r="O251" s="57">
        <v>113.5</v>
      </c>
      <c r="P251" s="500" t="s">
        <v>89</v>
      </c>
      <c r="Q251" s="527" t="s">
        <v>240</v>
      </c>
      <c r="R251" s="527" t="s">
        <v>241</v>
      </c>
      <c r="S251" s="527" t="s">
        <v>242</v>
      </c>
    </row>
    <row r="252" spans="1:19" ht="41.25" customHeight="1" x14ac:dyDescent="0.25">
      <c r="A252" s="47" t="s">
        <v>81</v>
      </c>
      <c r="B252" s="18" t="s">
        <v>82</v>
      </c>
      <c r="C252" s="56">
        <v>2015</v>
      </c>
      <c r="D252" s="57">
        <v>850</v>
      </c>
      <c r="E252" s="57">
        <v>240.42</v>
      </c>
      <c r="F252" s="57">
        <v>0</v>
      </c>
      <c r="G252" s="57">
        <v>0</v>
      </c>
      <c r="H252" s="57">
        <v>0</v>
      </c>
      <c r="I252" s="57">
        <v>0</v>
      </c>
      <c r="J252" s="57">
        <v>850</v>
      </c>
      <c r="K252" s="57">
        <v>240.42</v>
      </c>
      <c r="L252" s="57">
        <v>0</v>
      </c>
      <c r="M252" s="57">
        <v>0</v>
      </c>
      <c r="N252" s="57">
        <v>100</v>
      </c>
      <c r="O252" s="57">
        <v>28.3</v>
      </c>
      <c r="P252" s="507"/>
      <c r="Q252" s="528"/>
      <c r="R252" s="528"/>
      <c r="S252" s="528"/>
    </row>
    <row r="253" spans="1:19" ht="41.25" customHeight="1" x14ac:dyDescent="0.25">
      <c r="A253" s="47" t="s">
        <v>83</v>
      </c>
      <c r="B253" s="18" t="s">
        <v>84</v>
      </c>
      <c r="C253" s="56">
        <v>2015</v>
      </c>
      <c r="D253" s="57">
        <v>1730</v>
      </c>
      <c r="E253" s="57">
        <v>1932.71</v>
      </c>
      <c r="F253" s="57">
        <v>0</v>
      </c>
      <c r="G253" s="57">
        <v>0</v>
      </c>
      <c r="H253" s="57">
        <v>0</v>
      </c>
      <c r="I253" s="57">
        <v>0</v>
      </c>
      <c r="J253" s="57">
        <v>1730</v>
      </c>
      <c r="K253" s="57">
        <v>1932.71</v>
      </c>
      <c r="L253" s="57">
        <v>0</v>
      </c>
      <c r="M253" s="57">
        <v>0</v>
      </c>
      <c r="N253" s="57">
        <v>100</v>
      </c>
      <c r="O253" s="57">
        <v>111.72</v>
      </c>
      <c r="P253" s="507"/>
      <c r="Q253" s="528"/>
      <c r="R253" s="528"/>
      <c r="S253" s="528"/>
    </row>
    <row r="254" spans="1:19" ht="41.25" customHeight="1" x14ac:dyDescent="0.25">
      <c r="A254" s="47" t="s">
        <v>85</v>
      </c>
      <c r="B254" s="18" t="s">
        <v>86</v>
      </c>
      <c r="C254" s="56">
        <v>2015</v>
      </c>
      <c r="D254" s="57">
        <v>2500</v>
      </c>
      <c r="E254" s="57">
        <v>2750</v>
      </c>
      <c r="F254" s="57">
        <v>0</v>
      </c>
      <c r="G254" s="57">
        <v>0</v>
      </c>
      <c r="H254" s="57">
        <v>0</v>
      </c>
      <c r="I254" s="57">
        <v>0</v>
      </c>
      <c r="J254" s="57">
        <v>2500</v>
      </c>
      <c r="K254" s="57">
        <v>2750</v>
      </c>
      <c r="L254" s="57">
        <v>0</v>
      </c>
      <c r="M254" s="57">
        <v>0</v>
      </c>
      <c r="N254" s="57">
        <v>100</v>
      </c>
      <c r="O254" s="57">
        <v>110</v>
      </c>
      <c r="P254" s="507"/>
      <c r="Q254" s="528"/>
      <c r="R254" s="528"/>
      <c r="S254" s="528"/>
    </row>
    <row r="255" spans="1:19" ht="52.5" customHeight="1" x14ac:dyDescent="0.25">
      <c r="A255" s="47" t="s">
        <v>87</v>
      </c>
      <c r="B255" s="18" t="s">
        <v>88</v>
      </c>
      <c r="C255" s="56">
        <v>2015</v>
      </c>
      <c r="D255" s="57">
        <v>144</v>
      </c>
      <c r="E255" s="57">
        <v>144</v>
      </c>
      <c r="F255" s="57">
        <v>0</v>
      </c>
      <c r="G255" s="57">
        <v>0</v>
      </c>
      <c r="H255" s="57">
        <v>0</v>
      </c>
      <c r="I255" s="57">
        <v>0</v>
      </c>
      <c r="J255" s="57">
        <v>144</v>
      </c>
      <c r="K255" s="57">
        <v>144</v>
      </c>
      <c r="L255" s="57">
        <v>0</v>
      </c>
      <c r="M255" s="57">
        <v>0</v>
      </c>
      <c r="N255" s="57">
        <v>100</v>
      </c>
      <c r="O255" s="57">
        <v>100</v>
      </c>
      <c r="P255" s="501"/>
      <c r="Q255" s="529"/>
      <c r="R255" s="529"/>
      <c r="S255" s="529"/>
    </row>
    <row r="256" spans="1:19" ht="31.5" customHeight="1" x14ac:dyDescent="0.25">
      <c r="A256" s="98" t="s">
        <v>79</v>
      </c>
      <c r="B256" s="18" t="s">
        <v>80</v>
      </c>
      <c r="C256" s="56">
        <v>2016</v>
      </c>
      <c r="D256" s="57">
        <v>8574.6</v>
      </c>
      <c r="E256" s="57">
        <v>8574.6</v>
      </c>
      <c r="F256" s="57">
        <v>0</v>
      </c>
      <c r="G256" s="57">
        <v>0</v>
      </c>
      <c r="H256" s="57">
        <v>0</v>
      </c>
      <c r="I256" s="57">
        <v>0</v>
      </c>
      <c r="J256" s="57">
        <v>8574.6</v>
      </c>
      <c r="K256" s="57">
        <v>8574.6</v>
      </c>
      <c r="L256" s="57">
        <v>0</v>
      </c>
      <c r="M256" s="57">
        <v>0</v>
      </c>
      <c r="N256" s="57">
        <v>100</v>
      </c>
      <c r="O256" s="57">
        <v>100</v>
      </c>
      <c r="P256" s="500" t="s">
        <v>89</v>
      </c>
      <c r="Q256" s="527" t="s">
        <v>285</v>
      </c>
      <c r="R256" s="527" t="s">
        <v>285</v>
      </c>
      <c r="S256" s="527" t="s">
        <v>286</v>
      </c>
    </row>
    <row r="257" spans="1:19" ht="41.25" customHeight="1" x14ac:dyDescent="0.25">
      <c r="A257" s="98" t="s">
        <v>81</v>
      </c>
      <c r="B257" s="18" t="s">
        <v>82</v>
      </c>
      <c r="C257" s="56">
        <v>2016</v>
      </c>
      <c r="D257" s="57">
        <v>581</v>
      </c>
      <c r="E257" s="57">
        <v>581</v>
      </c>
      <c r="F257" s="57">
        <v>0</v>
      </c>
      <c r="G257" s="57">
        <v>0</v>
      </c>
      <c r="H257" s="57">
        <v>0</v>
      </c>
      <c r="I257" s="57">
        <v>0</v>
      </c>
      <c r="J257" s="57">
        <v>581</v>
      </c>
      <c r="K257" s="57">
        <v>581</v>
      </c>
      <c r="L257" s="57">
        <v>0</v>
      </c>
      <c r="M257" s="57">
        <v>0</v>
      </c>
      <c r="N257" s="57">
        <v>100</v>
      </c>
      <c r="O257" s="57">
        <v>100</v>
      </c>
      <c r="P257" s="507"/>
      <c r="Q257" s="528"/>
      <c r="R257" s="528"/>
      <c r="S257" s="528"/>
    </row>
    <row r="258" spans="1:19" ht="41.25" customHeight="1" x14ac:dyDescent="0.25">
      <c r="A258" s="98" t="s">
        <v>83</v>
      </c>
      <c r="B258" s="18" t="s">
        <v>84</v>
      </c>
      <c r="C258" s="56">
        <v>2016</v>
      </c>
      <c r="D258" s="57">
        <v>1736</v>
      </c>
      <c r="E258" s="57">
        <v>1736</v>
      </c>
      <c r="F258" s="57">
        <v>0</v>
      </c>
      <c r="G258" s="57">
        <v>0</v>
      </c>
      <c r="H258" s="57">
        <v>0</v>
      </c>
      <c r="I258" s="57">
        <v>0</v>
      </c>
      <c r="J258" s="57">
        <v>1736</v>
      </c>
      <c r="K258" s="57">
        <v>1736</v>
      </c>
      <c r="L258" s="57">
        <v>0</v>
      </c>
      <c r="M258" s="57">
        <v>0</v>
      </c>
      <c r="N258" s="57">
        <v>100</v>
      </c>
      <c r="O258" s="57">
        <v>100</v>
      </c>
      <c r="P258" s="507"/>
      <c r="Q258" s="528"/>
      <c r="R258" s="528"/>
      <c r="S258" s="528"/>
    </row>
    <row r="259" spans="1:19" ht="41.25" customHeight="1" x14ac:dyDescent="0.25">
      <c r="A259" s="98" t="s">
        <v>85</v>
      </c>
      <c r="B259" s="18" t="s">
        <v>86</v>
      </c>
      <c r="C259" s="56">
        <v>2016</v>
      </c>
      <c r="D259" s="57">
        <v>2500</v>
      </c>
      <c r="E259" s="57">
        <v>2500</v>
      </c>
      <c r="F259" s="57">
        <v>0</v>
      </c>
      <c r="G259" s="57">
        <v>0</v>
      </c>
      <c r="H259" s="57">
        <v>0</v>
      </c>
      <c r="I259" s="57">
        <v>0</v>
      </c>
      <c r="J259" s="57">
        <v>2500</v>
      </c>
      <c r="K259" s="57">
        <v>2500</v>
      </c>
      <c r="L259" s="57">
        <v>0</v>
      </c>
      <c r="M259" s="57">
        <v>0</v>
      </c>
      <c r="N259" s="57">
        <v>100</v>
      </c>
      <c r="O259" s="57">
        <v>100</v>
      </c>
      <c r="P259" s="507"/>
      <c r="Q259" s="528"/>
      <c r="R259" s="528"/>
      <c r="S259" s="528"/>
    </row>
    <row r="260" spans="1:19" ht="41.25" customHeight="1" x14ac:dyDescent="0.25">
      <c r="A260" s="98" t="s">
        <v>87</v>
      </c>
      <c r="B260" s="18" t="s">
        <v>88</v>
      </c>
      <c r="C260" s="56">
        <v>2016</v>
      </c>
      <c r="D260" s="57">
        <v>144</v>
      </c>
      <c r="E260" s="57">
        <v>144</v>
      </c>
      <c r="F260" s="57">
        <v>0</v>
      </c>
      <c r="G260" s="57">
        <v>0</v>
      </c>
      <c r="H260" s="57">
        <v>0</v>
      </c>
      <c r="I260" s="57">
        <v>0</v>
      </c>
      <c r="J260" s="57">
        <v>144</v>
      </c>
      <c r="K260" s="57">
        <v>144</v>
      </c>
      <c r="L260" s="57">
        <v>0</v>
      </c>
      <c r="M260" s="57">
        <v>0</v>
      </c>
      <c r="N260" s="57">
        <v>100</v>
      </c>
      <c r="O260" s="57">
        <v>100</v>
      </c>
      <c r="P260" s="501"/>
      <c r="Q260" s="529"/>
      <c r="R260" s="529"/>
      <c r="S260" s="529"/>
    </row>
    <row r="261" spans="1:19" ht="41.25" customHeight="1" x14ac:dyDescent="0.25">
      <c r="A261" s="114" t="s">
        <v>79</v>
      </c>
      <c r="B261" s="18" t="s">
        <v>80</v>
      </c>
      <c r="C261" s="56">
        <v>2017</v>
      </c>
      <c r="D261" s="57">
        <v>5839.1</v>
      </c>
      <c r="E261" s="57">
        <v>5839.1</v>
      </c>
      <c r="F261" s="57">
        <v>0</v>
      </c>
      <c r="G261" s="57">
        <v>0</v>
      </c>
      <c r="H261" s="57">
        <v>0</v>
      </c>
      <c r="I261" s="57">
        <v>0</v>
      </c>
      <c r="J261" s="57">
        <v>5839.1</v>
      </c>
      <c r="K261" s="57">
        <v>5839.1</v>
      </c>
      <c r="L261" s="57">
        <v>0</v>
      </c>
      <c r="M261" s="57">
        <v>0</v>
      </c>
      <c r="N261" s="57">
        <v>100</v>
      </c>
      <c r="O261" s="57">
        <v>100</v>
      </c>
      <c r="P261" s="500" t="s">
        <v>89</v>
      </c>
      <c r="Q261" s="527" t="s">
        <v>319</v>
      </c>
      <c r="R261" s="527" t="s">
        <v>319</v>
      </c>
      <c r="S261" s="527" t="s">
        <v>286</v>
      </c>
    </row>
    <row r="262" spans="1:19" ht="41.25" customHeight="1" x14ac:dyDescent="0.25">
      <c r="A262" s="114" t="s">
        <v>81</v>
      </c>
      <c r="B262" s="18" t="s">
        <v>82</v>
      </c>
      <c r="C262" s="56">
        <v>2017</v>
      </c>
      <c r="D262" s="57">
        <v>464.7</v>
      </c>
      <c r="E262" s="57">
        <v>464.7</v>
      </c>
      <c r="F262" s="57">
        <v>0</v>
      </c>
      <c r="G262" s="57">
        <v>0</v>
      </c>
      <c r="H262" s="57">
        <v>0</v>
      </c>
      <c r="I262" s="57">
        <v>0</v>
      </c>
      <c r="J262" s="57">
        <v>464.7</v>
      </c>
      <c r="K262" s="57">
        <v>464.7</v>
      </c>
      <c r="L262" s="57">
        <v>0</v>
      </c>
      <c r="M262" s="57">
        <v>0</v>
      </c>
      <c r="N262" s="57">
        <v>100</v>
      </c>
      <c r="O262" s="57">
        <v>100</v>
      </c>
      <c r="P262" s="507"/>
      <c r="Q262" s="528"/>
      <c r="R262" s="528"/>
      <c r="S262" s="528"/>
    </row>
    <row r="263" spans="1:19" ht="41.25" customHeight="1" x14ac:dyDescent="0.25">
      <c r="A263" s="114" t="s">
        <v>83</v>
      </c>
      <c r="B263" s="18" t="s">
        <v>84</v>
      </c>
      <c r="C263" s="56">
        <v>2017</v>
      </c>
      <c r="D263" s="57">
        <v>1584.6</v>
      </c>
      <c r="E263" s="57">
        <v>1584.6</v>
      </c>
      <c r="F263" s="57">
        <v>0</v>
      </c>
      <c r="G263" s="57">
        <v>0</v>
      </c>
      <c r="H263" s="57">
        <v>0</v>
      </c>
      <c r="I263" s="57">
        <v>0</v>
      </c>
      <c r="J263" s="57">
        <v>1584.6</v>
      </c>
      <c r="K263" s="57">
        <v>1584.6</v>
      </c>
      <c r="L263" s="57">
        <v>0</v>
      </c>
      <c r="M263" s="57">
        <v>0</v>
      </c>
      <c r="N263" s="57">
        <v>100</v>
      </c>
      <c r="O263" s="57">
        <v>100</v>
      </c>
      <c r="P263" s="507"/>
      <c r="Q263" s="528"/>
      <c r="R263" s="528"/>
      <c r="S263" s="528"/>
    </row>
    <row r="264" spans="1:19" ht="41.25" customHeight="1" x14ac:dyDescent="0.25">
      <c r="A264" s="114" t="s">
        <v>85</v>
      </c>
      <c r="B264" s="18" t="s">
        <v>86</v>
      </c>
      <c r="C264" s="56">
        <v>2017</v>
      </c>
      <c r="D264" s="57">
        <v>1873</v>
      </c>
      <c r="E264" s="57">
        <v>1873</v>
      </c>
      <c r="F264" s="57">
        <v>0</v>
      </c>
      <c r="G264" s="57">
        <v>0</v>
      </c>
      <c r="H264" s="57">
        <v>0</v>
      </c>
      <c r="I264" s="57">
        <v>0</v>
      </c>
      <c r="J264" s="57">
        <v>1873</v>
      </c>
      <c r="K264" s="57">
        <v>1873</v>
      </c>
      <c r="L264" s="57">
        <v>0</v>
      </c>
      <c r="M264" s="57">
        <v>0</v>
      </c>
      <c r="N264" s="57">
        <v>100</v>
      </c>
      <c r="O264" s="57">
        <v>100</v>
      </c>
      <c r="P264" s="507"/>
      <c r="Q264" s="528"/>
      <c r="R264" s="528"/>
      <c r="S264" s="528"/>
    </row>
    <row r="265" spans="1:19" ht="39" customHeight="1" x14ac:dyDescent="0.25">
      <c r="A265" s="114" t="s">
        <v>87</v>
      </c>
      <c r="B265" s="18" t="s">
        <v>88</v>
      </c>
      <c r="C265" s="56">
        <v>2017</v>
      </c>
      <c r="D265" s="57">
        <v>234</v>
      </c>
      <c r="E265" s="57">
        <v>234</v>
      </c>
      <c r="F265" s="57">
        <v>0</v>
      </c>
      <c r="G265" s="57">
        <v>0</v>
      </c>
      <c r="H265" s="57">
        <v>0</v>
      </c>
      <c r="I265" s="57">
        <v>0</v>
      </c>
      <c r="J265" s="57">
        <v>234</v>
      </c>
      <c r="K265" s="57">
        <v>234</v>
      </c>
      <c r="L265" s="57">
        <v>0</v>
      </c>
      <c r="M265" s="57">
        <v>0</v>
      </c>
      <c r="N265" s="57">
        <v>100</v>
      </c>
      <c r="O265" s="57">
        <v>100</v>
      </c>
      <c r="P265" s="501"/>
      <c r="Q265" s="529"/>
      <c r="R265" s="529"/>
      <c r="S265" s="529"/>
    </row>
    <row r="266" spans="1:19" ht="39" customHeight="1" x14ac:dyDescent="0.25">
      <c r="A266" s="133" t="s">
        <v>79</v>
      </c>
      <c r="B266" s="18" t="s">
        <v>80</v>
      </c>
      <c r="C266" s="56">
        <v>2018</v>
      </c>
      <c r="D266" s="57">
        <v>9547.5</v>
      </c>
      <c r="E266" s="57">
        <v>9547.5</v>
      </c>
      <c r="F266" s="57">
        <v>0</v>
      </c>
      <c r="G266" s="57">
        <v>0</v>
      </c>
      <c r="H266" s="57">
        <v>0</v>
      </c>
      <c r="I266" s="57">
        <v>0</v>
      </c>
      <c r="J266" s="57">
        <v>9547.5</v>
      </c>
      <c r="K266" s="57">
        <v>9547.5</v>
      </c>
      <c r="L266" s="57">
        <v>0</v>
      </c>
      <c r="M266" s="57">
        <v>0</v>
      </c>
      <c r="N266" s="57">
        <v>100</v>
      </c>
      <c r="O266" s="57">
        <v>100</v>
      </c>
      <c r="P266" s="500" t="s">
        <v>89</v>
      </c>
      <c r="Q266" s="527" t="s">
        <v>336</v>
      </c>
      <c r="R266" s="527" t="s">
        <v>336</v>
      </c>
      <c r="S266" s="527" t="s">
        <v>286</v>
      </c>
    </row>
    <row r="267" spans="1:19" ht="39" customHeight="1" x14ac:dyDescent="0.25">
      <c r="A267" s="133" t="s">
        <v>81</v>
      </c>
      <c r="B267" s="18" t="s">
        <v>82</v>
      </c>
      <c r="C267" s="56">
        <v>2018</v>
      </c>
      <c r="D267" s="57">
        <v>1066.9000000000001</v>
      </c>
      <c r="E267" s="57">
        <v>1066.9000000000001</v>
      </c>
      <c r="F267" s="57">
        <v>0</v>
      </c>
      <c r="G267" s="57">
        <v>0</v>
      </c>
      <c r="H267" s="57">
        <v>0</v>
      </c>
      <c r="I267" s="57">
        <v>0</v>
      </c>
      <c r="J267" s="57">
        <v>1066.9000000000001</v>
      </c>
      <c r="K267" s="57">
        <v>1066.9000000000001</v>
      </c>
      <c r="L267" s="57">
        <v>0</v>
      </c>
      <c r="M267" s="57">
        <v>0</v>
      </c>
      <c r="N267" s="57">
        <v>100</v>
      </c>
      <c r="O267" s="57">
        <v>100</v>
      </c>
      <c r="P267" s="507"/>
      <c r="Q267" s="528"/>
      <c r="R267" s="528"/>
      <c r="S267" s="528"/>
    </row>
    <row r="268" spans="1:19" ht="39" customHeight="1" x14ac:dyDescent="0.25">
      <c r="A268" s="133" t="s">
        <v>83</v>
      </c>
      <c r="B268" s="18" t="s">
        <v>84</v>
      </c>
      <c r="C268" s="56">
        <v>2018</v>
      </c>
      <c r="D268" s="57">
        <v>1595</v>
      </c>
      <c r="E268" s="57">
        <v>1595</v>
      </c>
      <c r="F268" s="57">
        <v>0</v>
      </c>
      <c r="G268" s="57">
        <v>0</v>
      </c>
      <c r="H268" s="57">
        <v>0</v>
      </c>
      <c r="I268" s="57">
        <v>0</v>
      </c>
      <c r="J268" s="57">
        <v>1595</v>
      </c>
      <c r="K268" s="57">
        <v>1595</v>
      </c>
      <c r="L268" s="57">
        <v>0</v>
      </c>
      <c r="M268" s="57">
        <v>0</v>
      </c>
      <c r="N268" s="57">
        <v>100</v>
      </c>
      <c r="O268" s="57">
        <v>100</v>
      </c>
      <c r="P268" s="507"/>
      <c r="Q268" s="528"/>
      <c r="R268" s="528"/>
      <c r="S268" s="528"/>
    </row>
    <row r="269" spans="1:19" ht="39" customHeight="1" x14ac:dyDescent="0.25">
      <c r="A269" s="133" t="s">
        <v>85</v>
      </c>
      <c r="B269" s="18" t="s">
        <v>86</v>
      </c>
      <c r="C269" s="56">
        <v>2018</v>
      </c>
      <c r="D269" s="57">
        <v>1855</v>
      </c>
      <c r="E269" s="57">
        <v>1855</v>
      </c>
      <c r="F269" s="57">
        <v>0</v>
      </c>
      <c r="G269" s="57">
        <v>0</v>
      </c>
      <c r="H269" s="57">
        <v>0</v>
      </c>
      <c r="I269" s="57">
        <v>0</v>
      </c>
      <c r="J269" s="57">
        <v>1855</v>
      </c>
      <c r="K269" s="57">
        <v>1855</v>
      </c>
      <c r="L269" s="57">
        <v>0</v>
      </c>
      <c r="M269" s="57">
        <v>0</v>
      </c>
      <c r="N269" s="57">
        <v>100</v>
      </c>
      <c r="O269" s="57">
        <v>100</v>
      </c>
      <c r="P269" s="507"/>
      <c r="Q269" s="528"/>
      <c r="R269" s="528"/>
      <c r="S269" s="528"/>
    </row>
    <row r="270" spans="1:19" ht="39" customHeight="1" x14ac:dyDescent="0.25">
      <c r="A270" s="133" t="s">
        <v>87</v>
      </c>
      <c r="B270" s="18" t="s">
        <v>88</v>
      </c>
      <c r="C270" s="56">
        <v>2018</v>
      </c>
      <c r="D270" s="57">
        <v>276</v>
      </c>
      <c r="E270" s="57">
        <v>276</v>
      </c>
      <c r="F270" s="57">
        <v>0</v>
      </c>
      <c r="G270" s="57">
        <v>0</v>
      </c>
      <c r="H270" s="57">
        <v>0</v>
      </c>
      <c r="I270" s="57">
        <v>0</v>
      </c>
      <c r="J270" s="57">
        <v>276</v>
      </c>
      <c r="K270" s="57">
        <v>276</v>
      </c>
      <c r="L270" s="57">
        <v>0</v>
      </c>
      <c r="M270" s="57">
        <v>0</v>
      </c>
      <c r="N270" s="57">
        <v>100</v>
      </c>
      <c r="O270" s="57">
        <v>100</v>
      </c>
      <c r="P270" s="501"/>
      <c r="Q270" s="529"/>
      <c r="R270" s="529"/>
      <c r="S270" s="529"/>
    </row>
    <row r="271" spans="1:19" ht="39" customHeight="1" x14ac:dyDescent="0.25">
      <c r="A271" s="150" t="s">
        <v>79</v>
      </c>
      <c r="B271" s="18" t="s">
        <v>80</v>
      </c>
      <c r="C271" s="56">
        <v>2019</v>
      </c>
      <c r="D271" s="57">
        <v>13821.3</v>
      </c>
      <c r="E271" s="57">
        <v>13821.2</v>
      </c>
      <c r="F271" s="57">
        <v>0</v>
      </c>
      <c r="G271" s="57">
        <v>0</v>
      </c>
      <c r="H271" s="57">
        <v>0</v>
      </c>
      <c r="I271" s="57">
        <v>0</v>
      </c>
      <c r="J271" s="57">
        <v>13821.3</v>
      </c>
      <c r="K271" s="57">
        <v>13821.2</v>
      </c>
      <c r="L271" s="57">
        <v>0</v>
      </c>
      <c r="M271" s="57">
        <v>0</v>
      </c>
      <c r="N271" s="57">
        <v>100</v>
      </c>
      <c r="O271" s="57">
        <v>100</v>
      </c>
      <c r="P271" s="500" t="s">
        <v>89</v>
      </c>
      <c r="Q271" s="527" t="s">
        <v>354</v>
      </c>
      <c r="R271" s="527" t="s">
        <v>354</v>
      </c>
      <c r="S271" s="527" t="s">
        <v>286</v>
      </c>
    </row>
    <row r="272" spans="1:19" ht="39" customHeight="1" x14ac:dyDescent="0.25">
      <c r="A272" s="150" t="s">
        <v>81</v>
      </c>
      <c r="B272" s="18" t="s">
        <v>82</v>
      </c>
      <c r="C272" s="56">
        <v>2019</v>
      </c>
      <c r="D272" s="57">
        <v>1117.7</v>
      </c>
      <c r="E272" s="57">
        <v>547.4</v>
      </c>
      <c r="F272" s="57">
        <v>0</v>
      </c>
      <c r="G272" s="57">
        <v>0</v>
      </c>
      <c r="H272" s="57">
        <v>0</v>
      </c>
      <c r="I272" s="57">
        <v>0</v>
      </c>
      <c r="J272" s="57">
        <v>1117.7</v>
      </c>
      <c r="K272" s="57">
        <v>547.4</v>
      </c>
      <c r="L272" s="57">
        <v>0</v>
      </c>
      <c r="M272" s="57">
        <v>0</v>
      </c>
      <c r="N272" s="57">
        <v>100</v>
      </c>
      <c r="O272" s="57">
        <v>49</v>
      </c>
      <c r="P272" s="507"/>
      <c r="Q272" s="528"/>
      <c r="R272" s="528"/>
      <c r="S272" s="528"/>
    </row>
    <row r="273" spans="1:19" ht="39" customHeight="1" x14ac:dyDescent="0.25">
      <c r="A273" s="150" t="s">
        <v>83</v>
      </c>
      <c r="B273" s="18" t="s">
        <v>84</v>
      </c>
      <c r="C273" s="56">
        <v>2019</v>
      </c>
      <c r="D273" s="57">
        <v>1693.1</v>
      </c>
      <c r="E273" s="57">
        <v>1693</v>
      </c>
      <c r="F273" s="57">
        <v>0</v>
      </c>
      <c r="G273" s="57">
        <v>0</v>
      </c>
      <c r="H273" s="57">
        <v>0</v>
      </c>
      <c r="I273" s="57">
        <v>0</v>
      </c>
      <c r="J273" s="57">
        <v>1693.1</v>
      </c>
      <c r="K273" s="57">
        <v>1693</v>
      </c>
      <c r="L273" s="57">
        <v>0</v>
      </c>
      <c r="M273" s="57">
        <v>0</v>
      </c>
      <c r="N273" s="57">
        <v>100</v>
      </c>
      <c r="O273" s="57">
        <v>100</v>
      </c>
      <c r="P273" s="507"/>
      <c r="Q273" s="528"/>
      <c r="R273" s="528"/>
      <c r="S273" s="528"/>
    </row>
    <row r="274" spans="1:19" ht="39" customHeight="1" x14ac:dyDescent="0.25">
      <c r="A274" s="150" t="s">
        <v>85</v>
      </c>
      <c r="B274" s="18" t="s">
        <v>86</v>
      </c>
      <c r="C274" s="56">
        <v>2019</v>
      </c>
      <c r="D274" s="57">
        <v>2021.5</v>
      </c>
      <c r="E274" s="57">
        <v>2021.5</v>
      </c>
      <c r="F274" s="57">
        <v>0</v>
      </c>
      <c r="G274" s="57">
        <v>0</v>
      </c>
      <c r="H274" s="57">
        <v>0</v>
      </c>
      <c r="I274" s="57">
        <v>0</v>
      </c>
      <c r="J274" s="57">
        <v>2021.5</v>
      </c>
      <c r="K274" s="57">
        <v>2021.5</v>
      </c>
      <c r="L274" s="57">
        <v>0</v>
      </c>
      <c r="M274" s="57">
        <v>0</v>
      </c>
      <c r="N274" s="57">
        <v>100</v>
      </c>
      <c r="O274" s="57">
        <v>100</v>
      </c>
      <c r="P274" s="507"/>
      <c r="Q274" s="528"/>
      <c r="R274" s="528"/>
      <c r="S274" s="528"/>
    </row>
    <row r="275" spans="1:19" ht="39" customHeight="1" x14ac:dyDescent="0.25">
      <c r="A275" s="150" t="s">
        <v>87</v>
      </c>
      <c r="B275" s="18" t="s">
        <v>88</v>
      </c>
      <c r="C275" s="56">
        <v>2019</v>
      </c>
      <c r="D275" s="57">
        <v>380.3</v>
      </c>
      <c r="E275" s="57">
        <v>380.3</v>
      </c>
      <c r="F275" s="57">
        <v>0</v>
      </c>
      <c r="G275" s="57">
        <v>0</v>
      </c>
      <c r="H275" s="57">
        <v>0</v>
      </c>
      <c r="I275" s="57">
        <v>0</v>
      </c>
      <c r="J275" s="57">
        <v>380.3</v>
      </c>
      <c r="K275" s="57">
        <v>380.3</v>
      </c>
      <c r="L275" s="57">
        <v>0</v>
      </c>
      <c r="M275" s="57">
        <v>0</v>
      </c>
      <c r="N275" s="57">
        <v>100</v>
      </c>
      <c r="O275" s="57">
        <v>100</v>
      </c>
      <c r="P275" s="501"/>
      <c r="Q275" s="529"/>
      <c r="R275" s="529"/>
      <c r="S275" s="529"/>
    </row>
    <row r="276" spans="1:19" ht="39" customHeight="1" x14ac:dyDescent="0.25">
      <c r="A276" s="174" t="s">
        <v>79</v>
      </c>
      <c r="B276" s="18" t="s">
        <v>80</v>
      </c>
      <c r="C276" s="56">
        <v>2020</v>
      </c>
      <c r="D276" s="57">
        <v>10623.3</v>
      </c>
      <c r="E276" s="57">
        <v>10623.29</v>
      </c>
      <c r="F276" s="57">
        <v>0</v>
      </c>
      <c r="G276" s="57">
        <v>0</v>
      </c>
      <c r="H276" s="57">
        <v>0</v>
      </c>
      <c r="I276" s="57">
        <v>0</v>
      </c>
      <c r="J276" s="57">
        <v>10623.3</v>
      </c>
      <c r="K276" s="57">
        <v>10623.29</v>
      </c>
      <c r="L276" s="57">
        <v>0</v>
      </c>
      <c r="M276" s="57">
        <v>0</v>
      </c>
      <c r="N276" s="57">
        <v>100</v>
      </c>
      <c r="O276" s="57">
        <v>100</v>
      </c>
      <c r="P276" s="500" t="s">
        <v>89</v>
      </c>
      <c r="Q276" s="527" t="s">
        <v>354</v>
      </c>
      <c r="R276" s="527" t="s">
        <v>354</v>
      </c>
      <c r="S276" s="527" t="s">
        <v>286</v>
      </c>
    </row>
    <row r="277" spans="1:19" ht="39" customHeight="1" x14ac:dyDescent="0.25">
      <c r="A277" s="174" t="s">
        <v>81</v>
      </c>
      <c r="B277" s="18" t="s">
        <v>82</v>
      </c>
      <c r="C277" s="56">
        <v>2020</v>
      </c>
      <c r="D277" s="57">
        <v>0</v>
      </c>
      <c r="E277" s="57">
        <v>0</v>
      </c>
      <c r="F277" s="57">
        <v>0</v>
      </c>
      <c r="G277" s="57">
        <v>0</v>
      </c>
      <c r="H277" s="57">
        <v>0</v>
      </c>
      <c r="I277" s="57">
        <v>0</v>
      </c>
      <c r="J277" s="57">
        <v>0</v>
      </c>
      <c r="K277" s="57">
        <v>0</v>
      </c>
      <c r="L277" s="57">
        <v>0</v>
      </c>
      <c r="M277" s="57">
        <v>0</v>
      </c>
      <c r="N277" s="57">
        <v>100</v>
      </c>
      <c r="O277" s="57">
        <v>49</v>
      </c>
      <c r="P277" s="507"/>
      <c r="Q277" s="528"/>
      <c r="R277" s="528"/>
      <c r="S277" s="528"/>
    </row>
    <row r="278" spans="1:19" ht="39" customHeight="1" x14ac:dyDescent="0.25">
      <c r="A278" s="174" t="s">
        <v>83</v>
      </c>
      <c r="B278" s="18" t="s">
        <v>84</v>
      </c>
      <c r="C278" s="56">
        <v>2020</v>
      </c>
      <c r="D278" s="57">
        <v>1868.8</v>
      </c>
      <c r="E278" s="57">
        <v>1868.78</v>
      </c>
      <c r="F278" s="57">
        <v>0</v>
      </c>
      <c r="G278" s="57">
        <v>0</v>
      </c>
      <c r="H278" s="57">
        <v>0</v>
      </c>
      <c r="I278" s="57">
        <v>0</v>
      </c>
      <c r="J278" s="57">
        <v>1868.8</v>
      </c>
      <c r="K278" s="57">
        <v>1868.78</v>
      </c>
      <c r="L278" s="57">
        <v>0</v>
      </c>
      <c r="M278" s="57">
        <v>0</v>
      </c>
      <c r="N278" s="57">
        <v>100</v>
      </c>
      <c r="O278" s="57">
        <v>100</v>
      </c>
      <c r="P278" s="507"/>
      <c r="Q278" s="528"/>
      <c r="R278" s="528"/>
      <c r="S278" s="528"/>
    </row>
    <row r="279" spans="1:19" ht="39" customHeight="1" x14ac:dyDescent="0.25">
      <c r="A279" s="174" t="s">
        <v>85</v>
      </c>
      <c r="B279" s="18" t="s">
        <v>86</v>
      </c>
      <c r="C279" s="56">
        <v>2020</v>
      </c>
      <c r="D279" s="57">
        <v>2329.6999999999998</v>
      </c>
      <c r="E279" s="57">
        <v>2329.6799999999998</v>
      </c>
      <c r="F279" s="57">
        <v>0</v>
      </c>
      <c r="G279" s="57">
        <v>0</v>
      </c>
      <c r="H279" s="57">
        <v>0</v>
      </c>
      <c r="I279" s="57">
        <v>0</v>
      </c>
      <c r="J279" s="57">
        <v>2329.6999999999998</v>
      </c>
      <c r="K279" s="57">
        <v>2329.6799999999998</v>
      </c>
      <c r="L279" s="57">
        <v>0</v>
      </c>
      <c r="M279" s="57">
        <v>0</v>
      </c>
      <c r="N279" s="57">
        <v>100</v>
      </c>
      <c r="O279" s="57">
        <v>100</v>
      </c>
      <c r="P279" s="507"/>
      <c r="Q279" s="528"/>
      <c r="R279" s="528"/>
      <c r="S279" s="528"/>
    </row>
    <row r="280" spans="1:19" ht="42" customHeight="1" x14ac:dyDescent="0.25">
      <c r="A280" s="174" t="s">
        <v>87</v>
      </c>
      <c r="B280" s="18" t="s">
        <v>88</v>
      </c>
      <c r="C280" s="56">
        <v>2020</v>
      </c>
      <c r="D280" s="57">
        <v>391</v>
      </c>
      <c r="E280" s="57">
        <v>391</v>
      </c>
      <c r="F280" s="57">
        <v>0</v>
      </c>
      <c r="G280" s="57">
        <v>0</v>
      </c>
      <c r="H280" s="57">
        <v>0</v>
      </c>
      <c r="I280" s="57">
        <v>0</v>
      </c>
      <c r="J280" s="57">
        <v>391</v>
      </c>
      <c r="K280" s="57">
        <v>391</v>
      </c>
      <c r="L280" s="57">
        <v>0</v>
      </c>
      <c r="M280" s="57">
        <v>0</v>
      </c>
      <c r="N280" s="57">
        <v>100</v>
      </c>
      <c r="O280" s="57">
        <v>100</v>
      </c>
      <c r="P280" s="501"/>
      <c r="Q280" s="529"/>
      <c r="R280" s="529"/>
      <c r="S280" s="529"/>
    </row>
    <row r="281" spans="1:19" ht="32.25" customHeight="1" x14ac:dyDescent="0.25">
      <c r="A281" s="242" t="s">
        <v>79</v>
      </c>
      <c r="B281" s="18" t="s">
        <v>80</v>
      </c>
      <c r="C281" s="56">
        <v>2021</v>
      </c>
      <c r="D281" s="57">
        <v>10677.6</v>
      </c>
      <c r="E281" s="57">
        <v>10677.5</v>
      </c>
      <c r="F281" s="57">
        <v>0</v>
      </c>
      <c r="G281" s="57">
        <v>0</v>
      </c>
      <c r="H281" s="57">
        <v>0</v>
      </c>
      <c r="I281" s="57">
        <v>0</v>
      </c>
      <c r="J281" s="57">
        <v>10677.6</v>
      </c>
      <c r="K281" s="57">
        <v>10677.5</v>
      </c>
      <c r="L281" s="57">
        <v>0</v>
      </c>
      <c r="M281" s="57">
        <v>0</v>
      </c>
      <c r="N281" s="57">
        <v>100</v>
      </c>
      <c r="O281" s="258">
        <f>E281/D281</f>
        <v>0.99999063459953541</v>
      </c>
      <c r="P281" s="500" t="s">
        <v>89</v>
      </c>
      <c r="Q281" s="527" t="s">
        <v>437</v>
      </c>
      <c r="R281" s="527" t="s">
        <v>437</v>
      </c>
      <c r="S281" s="527" t="s">
        <v>286</v>
      </c>
    </row>
    <row r="282" spans="1:19" ht="42" customHeight="1" x14ac:dyDescent="0.25">
      <c r="A282" s="242" t="s">
        <v>81</v>
      </c>
      <c r="B282" s="18" t="s">
        <v>82</v>
      </c>
      <c r="C282" s="56">
        <v>2021</v>
      </c>
      <c r="D282" s="57">
        <v>499.9</v>
      </c>
      <c r="E282" s="57">
        <v>499.8</v>
      </c>
      <c r="F282" s="57">
        <v>0</v>
      </c>
      <c r="G282" s="57">
        <v>0</v>
      </c>
      <c r="H282" s="57">
        <v>0</v>
      </c>
      <c r="I282" s="57">
        <v>0</v>
      </c>
      <c r="J282" s="57">
        <v>499.9</v>
      </c>
      <c r="K282" s="57">
        <v>499.8</v>
      </c>
      <c r="L282" s="57">
        <v>0</v>
      </c>
      <c r="M282" s="57">
        <v>0</v>
      </c>
      <c r="N282" s="57">
        <v>100</v>
      </c>
      <c r="O282" s="258">
        <f t="shared" ref="O282:O285" si="96">E282/D282</f>
        <v>0.99979995999199844</v>
      </c>
      <c r="P282" s="507"/>
      <c r="Q282" s="528"/>
      <c r="R282" s="528"/>
      <c r="S282" s="528"/>
    </row>
    <row r="283" spans="1:19" ht="42" customHeight="1" x14ac:dyDescent="0.25">
      <c r="A283" s="242" t="s">
        <v>83</v>
      </c>
      <c r="B283" s="18" t="s">
        <v>84</v>
      </c>
      <c r="C283" s="56">
        <v>2021</v>
      </c>
      <c r="D283" s="57">
        <v>2000.7</v>
      </c>
      <c r="E283" s="57">
        <v>2000.7</v>
      </c>
      <c r="F283" s="57">
        <v>0</v>
      </c>
      <c r="G283" s="57">
        <v>0</v>
      </c>
      <c r="H283" s="57">
        <v>0</v>
      </c>
      <c r="I283" s="57">
        <v>0</v>
      </c>
      <c r="J283" s="57">
        <v>2000.7</v>
      </c>
      <c r="K283" s="57">
        <v>2000.7</v>
      </c>
      <c r="L283" s="57">
        <v>0</v>
      </c>
      <c r="M283" s="57">
        <v>0</v>
      </c>
      <c r="N283" s="57">
        <v>100</v>
      </c>
      <c r="O283" s="258">
        <f t="shared" si="96"/>
        <v>1</v>
      </c>
      <c r="P283" s="507"/>
      <c r="Q283" s="528"/>
      <c r="R283" s="528"/>
      <c r="S283" s="528"/>
    </row>
    <row r="284" spans="1:19" ht="42" customHeight="1" x14ac:dyDescent="0.25">
      <c r="A284" s="242" t="s">
        <v>85</v>
      </c>
      <c r="B284" s="18" t="s">
        <v>86</v>
      </c>
      <c r="C284" s="56">
        <v>2021</v>
      </c>
      <c r="D284" s="57">
        <v>2363</v>
      </c>
      <c r="E284" s="57">
        <v>2363</v>
      </c>
      <c r="F284" s="57">
        <v>0</v>
      </c>
      <c r="G284" s="57">
        <v>0</v>
      </c>
      <c r="H284" s="57">
        <v>0</v>
      </c>
      <c r="I284" s="57">
        <v>0</v>
      </c>
      <c r="J284" s="57">
        <v>2363</v>
      </c>
      <c r="K284" s="57">
        <v>2363</v>
      </c>
      <c r="L284" s="57">
        <v>0</v>
      </c>
      <c r="M284" s="57">
        <v>0</v>
      </c>
      <c r="N284" s="57">
        <v>100</v>
      </c>
      <c r="O284" s="258">
        <f t="shared" si="96"/>
        <v>1</v>
      </c>
      <c r="P284" s="507"/>
      <c r="Q284" s="528"/>
      <c r="R284" s="528"/>
      <c r="S284" s="528"/>
    </row>
    <row r="285" spans="1:19" ht="42" customHeight="1" x14ac:dyDescent="0.25">
      <c r="A285" s="242" t="s">
        <v>87</v>
      </c>
      <c r="B285" s="18" t="s">
        <v>88</v>
      </c>
      <c r="C285" s="56">
        <v>2021</v>
      </c>
      <c r="D285" s="57">
        <v>482.2</v>
      </c>
      <c r="E285" s="57">
        <v>482.1</v>
      </c>
      <c r="F285" s="57">
        <v>0</v>
      </c>
      <c r="G285" s="57">
        <v>0</v>
      </c>
      <c r="H285" s="57">
        <v>0</v>
      </c>
      <c r="I285" s="57">
        <v>0</v>
      </c>
      <c r="J285" s="57">
        <v>482.2</v>
      </c>
      <c r="K285" s="57">
        <v>482.1</v>
      </c>
      <c r="L285" s="57">
        <v>0</v>
      </c>
      <c r="M285" s="57">
        <v>0</v>
      </c>
      <c r="N285" s="57">
        <v>100</v>
      </c>
      <c r="O285" s="258">
        <f t="shared" si="96"/>
        <v>0.9997926171712983</v>
      </c>
      <c r="P285" s="501"/>
      <c r="Q285" s="529"/>
      <c r="R285" s="529"/>
      <c r="S285" s="529"/>
    </row>
    <row r="286" spans="1:19" ht="33" customHeight="1" x14ac:dyDescent="0.25">
      <c r="A286" s="296" t="s">
        <v>79</v>
      </c>
      <c r="B286" s="18" t="s">
        <v>80</v>
      </c>
      <c r="C286" s="56">
        <v>2022</v>
      </c>
      <c r="D286" s="57">
        <v>12999.5</v>
      </c>
      <c r="E286" s="57">
        <v>12999.5</v>
      </c>
      <c r="F286" s="57">
        <v>0</v>
      </c>
      <c r="G286" s="57">
        <v>0</v>
      </c>
      <c r="H286" s="57">
        <v>0</v>
      </c>
      <c r="I286" s="57">
        <v>0</v>
      </c>
      <c r="J286" s="57">
        <v>12999.5</v>
      </c>
      <c r="K286" s="57">
        <v>12999.5</v>
      </c>
      <c r="L286" s="57">
        <v>0</v>
      </c>
      <c r="M286" s="57">
        <v>0</v>
      </c>
      <c r="N286" s="57">
        <v>100</v>
      </c>
      <c r="O286" s="258">
        <f>E286/D286</f>
        <v>1</v>
      </c>
      <c r="P286" s="606" t="s">
        <v>89</v>
      </c>
      <c r="Q286" s="527" t="s">
        <v>471</v>
      </c>
      <c r="R286" s="527" t="s">
        <v>437</v>
      </c>
      <c r="S286" s="527" t="s">
        <v>472</v>
      </c>
    </row>
    <row r="287" spans="1:19" ht="42" customHeight="1" x14ac:dyDescent="0.25">
      <c r="A287" s="296" t="s">
        <v>81</v>
      </c>
      <c r="B287" s="18" t="s">
        <v>82</v>
      </c>
      <c r="C287" s="56">
        <v>2022</v>
      </c>
      <c r="D287" s="57">
        <v>500</v>
      </c>
      <c r="E287" s="57">
        <v>500</v>
      </c>
      <c r="F287" s="57">
        <v>0</v>
      </c>
      <c r="G287" s="57">
        <v>0</v>
      </c>
      <c r="H287" s="57">
        <v>0</v>
      </c>
      <c r="I287" s="57">
        <v>0</v>
      </c>
      <c r="J287" s="57">
        <v>500</v>
      </c>
      <c r="K287" s="57">
        <v>500</v>
      </c>
      <c r="L287" s="57">
        <v>0</v>
      </c>
      <c r="M287" s="57">
        <v>0</v>
      </c>
      <c r="N287" s="57">
        <v>100</v>
      </c>
      <c r="O287" s="258">
        <f t="shared" ref="O287:O291" si="97">E287/D287</f>
        <v>1</v>
      </c>
      <c r="P287" s="607"/>
      <c r="Q287" s="528"/>
      <c r="R287" s="528"/>
      <c r="S287" s="528"/>
    </row>
    <row r="288" spans="1:19" ht="42" customHeight="1" x14ac:dyDescent="0.25">
      <c r="A288" s="296" t="s">
        <v>83</v>
      </c>
      <c r="B288" s="18" t="s">
        <v>84</v>
      </c>
      <c r="C288" s="56">
        <v>2022</v>
      </c>
      <c r="D288" s="57">
        <v>3168.9</v>
      </c>
      <c r="E288" s="57">
        <v>3168.8</v>
      </c>
      <c r="F288" s="57">
        <v>0</v>
      </c>
      <c r="G288" s="57">
        <v>0</v>
      </c>
      <c r="H288" s="57">
        <v>0</v>
      </c>
      <c r="I288" s="57">
        <v>0</v>
      </c>
      <c r="J288" s="57">
        <v>3168.9</v>
      </c>
      <c r="K288" s="57">
        <v>3168.8</v>
      </c>
      <c r="L288" s="57">
        <v>0</v>
      </c>
      <c r="M288" s="57">
        <v>0</v>
      </c>
      <c r="N288" s="57">
        <v>100</v>
      </c>
      <c r="O288" s="258">
        <f t="shared" si="97"/>
        <v>0.99996844330840362</v>
      </c>
      <c r="P288" s="607"/>
      <c r="Q288" s="528"/>
      <c r="R288" s="528"/>
      <c r="S288" s="528"/>
    </row>
    <row r="289" spans="1:19" ht="42" customHeight="1" x14ac:dyDescent="0.25">
      <c r="A289" s="296" t="s">
        <v>85</v>
      </c>
      <c r="B289" s="18" t="s">
        <v>86</v>
      </c>
      <c r="C289" s="56">
        <v>2022</v>
      </c>
      <c r="D289" s="57">
        <v>801</v>
      </c>
      <c r="E289" s="57">
        <v>801</v>
      </c>
      <c r="F289" s="57">
        <v>0</v>
      </c>
      <c r="G289" s="57">
        <v>0</v>
      </c>
      <c r="H289" s="57">
        <v>0</v>
      </c>
      <c r="I289" s="57">
        <v>0</v>
      </c>
      <c r="J289" s="57">
        <v>801</v>
      </c>
      <c r="K289" s="57">
        <v>801</v>
      </c>
      <c r="L289" s="57">
        <v>0</v>
      </c>
      <c r="M289" s="57">
        <v>0</v>
      </c>
      <c r="N289" s="57">
        <v>100</v>
      </c>
      <c r="O289" s="258">
        <f t="shared" si="97"/>
        <v>1</v>
      </c>
      <c r="P289" s="607"/>
      <c r="Q289" s="528"/>
      <c r="R289" s="528"/>
      <c r="S289" s="528"/>
    </row>
    <row r="290" spans="1:19" ht="42" customHeight="1" x14ac:dyDescent="0.25">
      <c r="A290" s="296" t="s">
        <v>87</v>
      </c>
      <c r="B290" s="18" t="s">
        <v>88</v>
      </c>
      <c r="C290" s="56">
        <v>2022</v>
      </c>
      <c r="D290" s="57">
        <v>714.1</v>
      </c>
      <c r="E290" s="57">
        <v>714.1</v>
      </c>
      <c r="F290" s="57">
        <v>0</v>
      </c>
      <c r="G290" s="57">
        <v>0</v>
      </c>
      <c r="H290" s="57">
        <v>0</v>
      </c>
      <c r="I290" s="57">
        <v>0</v>
      </c>
      <c r="J290" s="57">
        <v>714.1</v>
      </c>
      <c r="K290" s="57">
        <v>714.1</v>
      </c>
      <c r="L290" s="57">
        <v>0</v>
      </c>
      <c r="M290" s="57">
        <v>0</v>
      </c>
      <c r="N290" s="57">
        <v>100</v>
      </c>
      <c r="O290" s="258">
        <f t="shared" si="97"/>
        <v>1</v>
      </c>
      <c r="P290" s="607"/>
      <c r="Q290" s="528"/>
      <c r="R290" s="528"/>
      <c r="S290" s="528"/>
    </row>
    <row r="291" spans="1:19" ht="53.45" customHeight="1" x14ac:dyDescent="0.25">
      <c r="A291" s="291" t="s">
        <v>469</v>
      </c>
      <c r="B291" s="321" t="s">
        <v>470</v>
      </c>
      <c r="C291" s="56">
        <v>2022</v>
      </c>
      <c r="D291" s="57">
        <v>4683.3999999999996</v>
      </c>
      <c r="E291" s="57">
        <v>4682.7</v>
      </c>
      <c r="F291" s="57">
        <v>0</v>
      </c>
      <c r="G291" s="57">
        <v>0</v>
      </c>
      <c r="H291" s="57">
        <v>0</v>
      </c>
      <c r="I291" s="57">
        <v>0</v>
      </c>
      <c r="J291" s="57">
        <v>4683.3999999999996</v>
      </c>
      <c r="K291" s="57">
        <v>4682.7</v>
      </c>
      <c r="L291" s="57">
        <v>0</v>
      </c>
      <c r="M291" s="57">
        <v>0</v>
      </c>
      <c r="N291" s="57">
        <v>100</v>
      </c>
      <c r="O291" s="258">
        <f t="shared" si="97"/>
        <v>0.99985053593543161</v>
      </c>
      <c r="P291" s="608"/>
      <c r="Q291" s="529"/>
      <c r="R291" s="529"/>
      <c r="S291" s="529"/>
    </row>
    <row r="292" spans="1:19" ht="28.9" customHeight="1" x14ac:dyDescent="0.25">
      <c r="A292" s="363" t="s">
        <v>79</v>
      </c>
      <c r="B292" s="348" t="s">
        <v>80</v>
      </c>
      <c r="C292" s="56">
        <v>2023</v>
      </c>
      <c r="D292" s="57">
        <v>14400.2</v>
      </c>
      <c r="E292" s="57">
        <v>14400.2</v>
      </c>
      <c r="F292" s="57">
        <v>0</v>
      </c>
      <c r="G292" s="57">
        <v>0</v>
      </c>
      <c r="H292" s="57">
        <v>0</v>
      </c>
      <c r="I292" s="57">
        <v>0</v>
      </c>
      <c r="J292" s="57">
        <v>14400.2</v>
      </c>
      <c r="K292" s="57">
        <v>14400.2</v>
      </c>
      <c r="L292" s="57">
        <v>0</v>
      </c>
      <c r="M292" s="57">
        <v>0</v>
      </c>
      <c r="N292" s="57">
        <v>100</v>
      </c>
      <c r="O292" s="258">
        <f>E292/D292</f>
        <v>1</v>
      </c>
      <c r="P292" s="606" t="s">
        <v>89</v>
      </c>
      <c r="Q292" s="527" t="s">
        <v>525</v>
      </c>
      <c r="R292" s="527" t="s">
        <v>525</v>
      </c>
      <c r="S292" s="527" t="s">
        <v>286</v>
      </c>
    </row>
    <row r="293" spans="1:19" ht="43.9" customHeight="1" x14ac:dyDescent="0.25">
      <c r="A293" s="363" t="s">
        <v>81</v>
      </c>
      <c r="B293" s="348" t="s">
        <v>82</v>
      </c>
      <c r="C293" s="56">
        <v>2023</v>
      </c>
      <c r="D293" s="57">
        <v>529.9</v>
      </c>
      <c r="E293" s="57">
        <v>529.9</v>
      </c>
      <c r="F293" s="57">
        <v>0</v>
      </c>
      <c r="G293" s="57">
        <v>0</v>
      </c>
      <c r="H293" s="57">
        <v>0</v>
      </c>
      <c r="I293" s="57">
        <v>0</v>
      </c>
      <c r="J293" s="57">
        <v>529.9</v>
      </c>
      <c r="K293" s="57">
        <v>529.9</v>
      </c>
      <c r="L293" s="57">
        <v>0</v>
      </c>
      <c r="M293" s="57">
        <v>0</v>
      </c>
      <c r="N293" s="57">
        <v>100</v>
      </c>
      <c r="O293" s="258">
        <f t="shared" ref="O293:O297" si="98">E293/D293</f>
        <v>1</v>
      </c>
      <c r="P293" s="607"/>
      <c r="Q293" s="528"/>
      <c r="R293" s="528"/>
      <c r="S293" s="528"/>
    </row>
    <row r="294" spans="1:19" ht="41.45" customHeight="1" x14ac:dyDescent="0.25">
      <c r="A294" s="363" t="s">
        <v>83</v>
      </c>
      <c r="B294" s="348" t="s">
        <v>84</v>
      </c>
      <c r="C294" s="56">
        <v>2023</v>
      </c>
      <c r="D294" s="57">
        <v>3949.6</v>
      </c>
      <c r="E294" s="57">
        <v>3949.5</v>
      </c>
      <c r="F294" s="57">
        <v>0</v>
      </c>
      <c r="G294" s="57">
        <v>0</v>
      </c>
      <c r="H294" s="57">
        <v>0</v>
      </c>
      <c r="I294" s="57">
        <v>0</v>
      </c>
      <c r="J294" s="57">
        <v>3949.6</v>
      </c>
      <c r="K294" s="57">
        <v>3949.5</v>
      </c>
      <c r="L294" s="57">
        <v>0</v>
      </c>
      <c r="M294" s="57">
        <v>0</v>
      </c>
      <c r="N294" s="57">
        <v>100</v>
      </c>
      <c r="O294" s="258">
        <f t="shared" si="98"/>
        <v>0.99997468098035247</v>
      </c>
      <c r="P294" s="607"/>
      <c r="Q294" s="528"/>
      <c r="R294" s="528"/>
      <c r="S294" s="528"/>
    </row>
    <row r="295" spans="1:19" ht="43.15" customHeight="1" x14ac:dyDescent="0.25">
      <c r="A295" s="363" t="s">
        <v>85</v>
      </c>
      <c r="B295" s="348" t="s">
        <v>86</v>
      </c>
      <c r="C295" s="56">
        <v>2023</v>
      </c>
      <c r="D295" s="57">
        <v>0</v>
      </c>
      <c r="E295" s="57">
        <v>0</v>
      </c>
      <c r="F295" s="57">
        <v>0</v>
      </c>
      <c r="G295" s="57">
        <v>0</v>
      </c>
      <c r="H295" s="57">
        <v>0</v>
      </c>
      <c r="I295" s="57">
        <v>0</v>
      </c>
      <c r="J295" s="57">
        <v>0</v>
      </c>
      <c r="K295" s="57">
        <v>0</v>
      </c>
      <c r="L295" s="57">
        <v>0</v>
      </c>
      <c r="M295" s="57">
        <v>0</v>
      </c>
      <c r="N295" s="57">
        <v>0</v>
      </c>
      <c r="O295" s="258">
        <v>0</v>
      </c>
      <c r="P295" s="607"/>
      <c r="Q295" s="528"/>
      <c r="R295" s="528"/>
      <c r="S295" s="528"/>
    </row>
    <row r="296" spans="1:19" ht="43.9" customHeight="1" x14ac:dyDescent="0.25">
      <c r="A296" s="363" t="s">
        <v>87</v>
      </c>
      <c r="B296" s="348" t="s">
        <v>88</v>
      </c>
      <c r="C296" s="56">
        <v>2023</v>
      </c>
      <c r="D296" s="57">
        <v>642.6</v>
      </c>
      <c r="E296" s="57">
        <v>642.6</v>
      </c>
      <c r="F296" s="57">
        <v>0</v>
      </c>
      <c r="G296" s="57">
        <v>0</v>
      </c>
      <c r="H296" s="57">
        <v>0</v>
      </c>
      <c r="I296" s="57">
        <v>0</v>
      </c>
      <c r="J296" s="57">
        <v>642.6</v>
      </c>
      <c r="K296" s="57">
        <v>642.6</v>
      </c>
      <c r="L296" s="57">
        <v>0</v>
      </c>
      <c r="M296" s="57">
        <v>0</v>
      </c>
      <c r="N296" s="57">
        <v>100</v>
      </c>
      <c r="O296" s="258">
        <f t="shared" si="98"/>
        <v>1</v>
      </c>
      <c r="P296" s="607"/>
      <c r="Q296" s="528"/>
      <c r="R296" s="528"/>
      <c r="S296" s="528"/>
    </row>
    <row r="297" spans="1:19" ht="53.45" customHeight="1" x14ac:dyDescent="0.25">
      <c r="A297" s="351" t="s">
        <v>469</v>
      </c>
      <c r="B297" s="346" t="s">
        <v>470</v>
      </c>
      <c r="C297" s="56">
        <v>2023</v>
      </c>
      <c r="D297" s="57">
        <v>6169.7</v>
      </c>
      <c r="E297" s="57">
        <v>6169.7</v>
      </c>
      <c r="F297" s="57">
        <v>0</v>
      </c>
      <c r="G297" s="57">
        <v>0</v>
      </c>
      <c r="H297" s="57">
        <v>0</v>
      </c>
      <c r="I297" s="57">
        <v>0</v>
      </c>
      <c r="J297" s="57">
        <v>6169.7</v>
      </c>
      <c r="K297" s="57">
        <v>6169.7</v>
      </c>
      <c r="L297" s="57">
        <v>0</v>
      </c>
      <c r="M297" s="57">
        <v>0</v>
      </c>
      <c r="N297" s="57">
        <v>100</v>
      </c>
      <c r="O297" s="258">
        <f t="shared" si="98"/>
        <v>1</v>
      </c>
      <c r="P297" s="608"/>
      <c r="Q297" s="529"/>
      <c r="R297" s="529"/>
      <c r="S297" s="529"/>
    </row>
    <row r="298" spans="1:19" ht="30.75" customHeight="1" x14ac:dyDescent="0.25">
      <c r="A298" s="443" t="s">
        <v>79</v>
      </c>
      <c r="B298" s="439" t="s">
        <v>80</v>
      </c>
      <c r="C298" s="56">
        <v>2024</v>
      </c>
      <c r="D298" s="57">
        <v>17037.8</v>
      </c>
      <c r="E298" s="57">
        <v>17037.77</v>
      </c>
      <c r="F298" s="57">
        <v>0</v>
      </c>
      <c r="G298" s="57">
        <v>0</v>
      </c>
      <c r="H298" s="57">
        <v>0</v>
      </c>
      <c r="I298" s="57">
        <v>0</v>
      </c>
      <c r="J298" s="57">
        <v>17037.8</v>
      </c>
      <c r="K298" s="57">
        <v>17037.77</v>
      </c>
      <c r="L298" s="57">
        <v>0</v>
      </c>
      <c r="M298" s="57">
        <v>0</v>
      </c>
      <c r="N298" s="57">
        <v>100</v>
      </c>
      <c r="O298" s="258">
        <f>E298/D298</f>
        <v>0.99999823920928765</v>
      </c>
      <c r="P298" s="606" t="s">
        <v>89</v>
      </c>
      <c r="Q298" s="527" t="s">
        <v>582</v>
      </c>
      <c r="R298" s="527" t="s">
        <v>582</v>
      </c>
      <c r="S298" s="527" t="s">
        <v>286</v>
      </c>
    </row>
    <row r="299" spans="1:19" ht="39.75" customHeight="1" x14ac:dyDescent="0.25">
      <c r="A299" s="443" t="s">
        <v>81</v>
      </c>
      <c r="B299" s="439" t="s">
        <v>82</v>
      </c>
      <c r="C299" s="56">
        <v>2024</v>
      </c>
      <c r="D299" s="57">
        <v>499.9</v>
      </c>
      <c r="E299" s="57">
        <v>499.8</v>
      </c>
      <c r="F299" s="57">
        <v>0</v>
      </c>
      <c r="G299" s="57">
        <v>0</v>
      </c>
      <c r="H299" s="57">
        <v>0</v>
      </c>
      <c r="I299" s="57">
        <v>0</v>
      </c>
      <c r="J299" s="57">
        <v>499.9</v>
      </c>
      <c r="K299" s="57">
        <v>499.8</v>
      </c>
      <c r="L299" s="57">
        <v>0</v>
      </c>
      <c r="M299" s="57">
        <v>0</v>
      </c>
      <c r="N299" s="57">
        <v>100</v>
      </c>
      <c r="O299" s="258">
        <f t="shared" ref="O299:O300" si="99">E299/D299</f>
        <v>0.99979995999199844</v>
      </c>
      <c r="P299" s="607"/>
      <c r="Q299" s="528"/>
      <c r="R299" s="528"/>
      <c r="S299" s="528"/>
    </row>
    <row r="300" spans="1:19" ht="42.75" customHeight="1" x14ac:dyDescent="0.25">
      <c r="A300" s="443" t="s">
        <v>83</v>
      </c>
      <c r="B300" s="439" t="s">
        <v>84</v>
      </c>
      <c r="C300" s="56">
        <v>2024</v>
      </c>
      <c r="D300" s="57">
        <v>4083.2</v>
      </c>
      <c r="E300" s="57">
        <v>4083.15</v>
      </c>
      <c r="F300" s="57">
        <v>0</v>
      </c>
      <c r="G300" s="57">
        <v>0</v>
      </c>
      <c r="H300" s="57">
        <v>0</v>
      </c>
      <c r="I300" s="57">
        <v>0</v>
      </c>
      <c r="J300" s="57">
        <v>4083.2</v>
      </c>
      <c r="K300" s="57">
        <v>4083.15</v>
      </c>
      <c r="L300" s="57">
        <v>0</v>
      </c>
      <c r="M300" s="57">
        <v>0</v>
      </c>
      <c r="N300" s="57">
        <v>100</v>
      </c>
      <c r="O300" s="258">
        <f t="shared" si="99"/>
        <v>0.99998775470219448</v>
      </c>
      <c r="P300" s="607"/>
      <c r="Q300" s="528"/>
      <c r="R300" s="528"/>
      <c r="S300" s="528"/>
    </row>
    <row r="301" spans="1:19" ht="42" customHeight="1" x14ac:dyDescent="0.25">
      <c r="A301" s="443" t="s">
        <v>85</v>
      </c>
      <c r="B301" s="439" t="s">
        <v>86</v>
      </c>
      <c r="C301" s="56">
        <v>2024</v>
      </c>
      <c r="D301" s="57">
        <v>0</v>
      </c>
      <c r="E301" s="57">
        <v>0</v>
      </c>
      <c r="F301" s="57">
        <v>0</v>
      </c>
      <c r="G301" s="57">
        <v>0</v>
      </c>
      <c r="H301" s="57">
        <v>0</v>
      </c>
      <c r="I301" s="57">
        <v>0</v>
      </c>
      <c r="J301" s="57">
        <v>0</v>
      </c>
      <c r="K301" s="57">
        <v>0</v>
      </c>
      <c r="L301" s="57">
        <v>0</v>
      </c>
      <c r="M301" s="57">
        <v>0</v>
      </c>
      <c r="N301" s="57">
        <v>0</v>
      </c>
      <c r="O301" s="258">
        <v>0</v>
      </c>
      <c r="P301" s="607"/>
      <c r="Q301" s="528"/>
      <c r="R301" s="528"/>
      <c r="S301" s="528"/>
    </row>
    <row r="302" spans="1:19" ht="42" customHeight="1" x14ac:dyDescent="0.25">
      <c r="A302" s="443" t="s">
        <v>87</v>
      </c>
      <c r="B302" s="439" t="s">
        <v>88</v>
      </c>
      <c r="C302" s="56">
        <v>2024</v>
      </c>
      <c r="D302" s="57">
        <v>812.9</v>
      </c>
      <c r="E302" s="57">
        <v>812.9</v>
      </c>
      <c r="F302" s="57">
        <v>0</v>
      </c>
      <c r="G302" s="57">
        <v>0</v>
      </c>
      <c r="H302" s="57">
        <v>70</v>
      </c>
      <c r="I302" s="57">
        <v>70</v>
      </c>
      <c r="J302" s="57">
        <v>742.9</v>
      </c>
      <c r="K302" s="57">
        <v>742.9</v>
      </c>
      <c r="L302" s="57">
        <v>0</v>
      </c>
      <c r="M302" s="57">
        <v>0</v>
      </c>
      <c r="N302" s="57">
        <v>100</v>
      </c>
      <c r="O302" s="258">
        <f t="shared" ref="O302:O303" si="100">E302/D302</f>
        <v>1</v>
      </c>
      <c r="P302" s="607"/>
      <c r="Q302" s="528"/>
      <c r="R302" s="528"/>
      <c r="S302" s="528"/>
    </row>
    <row r="303" spans="1:19" ht="53.45" customHeight="1" x14ac:dyDescent="0.25">
      <c r="A303" s="429" t="s">
        <v>469</v>
      </c>
      <c r="B303" s="418" t="s">
        <v>470</v>
      </c>
      <c r="C303" s="56">
        <v>2024</v>
      </c>
      <c r="D303" s="57">
        <v>16715.2</v>
      </c>
      <c r="E303" s="57">
        <v>16715.16</v>
      </c>
      <c r="F303" s="57">
        <v>0</v>
      </c>
      <c r="G303" s="57">
        <v>0</v>
      </c>
      <c r="H303" s="57">
        <v>0</v>
      </c>
      <c r="I303" s="57">
        <v>0</v>
      </c>
      <c r="J303" s="57">
        <v>16715.2</v>
      </c>
      <c r="K303" s="57">
        <v>16715.16</v>
      </c>
      <c r="L303" s="57">
        <v>0</v>
      </c>
      <c r="M303" s="57">
        <v>0</v>
      </c>
      <c r="N303" s="57">
        <v>100</v>
      </c>
      <c r="O303" s="258">
        <f t="shared" si="100"/>
        <v>0.9999976069685077</v>
      </c>
      <c r="P303" s="608"/>
      <c r="Q303" s="529"/>
      <c r="R303" s="529"/>
      <c r="S303" s="529"/>
    </row>
    <row r="304" spans="1:19" ht="15" customHeight="1" x14ac:dyDescent="0.25">
      <c r="A304" s="545" t="s">
        <v>91</v>
      </c>
      <c r="B304" s="514" t="s">
        <v>92</v>
      </c>
      <c r="C304" s="102" t="s">
        <v>569</v>
      </c>
      <c r="D304" s="48">
        <f>SUM(D305:D315)</f>
        <v>95311.96</v>
      </c>
      <c r="E304" s="48">
        <f t="shared" ref="E304:M304" si="101">SUM(E305:E315)</f>
        <v>94851.57</v>
      </c>
      <c r="F304" s="48">
        <f t="shared" si="101"/>
        <v>0</v>
      </c>
      <c r="G304" s="48">
        <f t="shared" si="101"/>
        <v>0</v>
      </c>
      <c r="H304" s="48">
        <f t="shared" si="101"/>
        <v>0</v>
      </c>
      <c r="I304" s="48">
        <f t="shared" si="101"/>
        <v>0</v>
      </c>
      <c r="J304" s="48">
        <f t="shared" si="101"/>
        <v>95311.96</v>
      </c>
      <c r="K304" s="48">
        <f t="shared" si="101"/>
        <v>94851.57</v>
      </c>
      <c r="L304" s="48">
        <f t="shared" si="101"/>
        <v>0</v>
      </c>
      <c r="M304" s="48">
        <f t="shared" si="101"/>
        <v>0</v>
      </c>
      <c r="N304" s="48">
        <v>100</v>
      </c>
      <c r="O304" s="193">
        <f>E304/D304</f>
        <v>0.99516965132182778</v>
      </c>
      <c r="P304" s="517" t="s">
        <v>21</v>
      </c>
      <c r="Q304" s="523" t="s">
        <v>21</v>
      </c>
      <c r="R304" s="523" t="s">
        <v>21</v>
      </c>
      <c r="S304" s="523" t="s">
        <v>21</v>
      </c>
    </row>
    <row r="305" spans="1:19" x14ac:dyDescent="0.25">
      <c r="A305" s="546"/>
      <c r="B305" s="515"/>
      <c r="C305" s="50">
        <v>2014</v>
      </c>
      <c r="D305" s="48">
        <f>SUM(D316)</f>
        <v>736</v>
      </c>
      <c r="E305" s="48">
        <f t="shared" ref="E305:M305" si="102">SUM(E316)</f>
        <v>643.5</v>
      </c>
      <c r="F305" s="48">
        <f t="shared" si="102"/>
        <v>0</v>
      </c>
      <c r="G305" s="48">
        <f t="shared" si="102"/>
        <v>0</v>
      </c>
      <c r="H305" s="48">
        <f t="shared" si="102"/>
        <v>0</v>
      </c>
      <c r="I305" s="48">
        <f t="shared" si="102"/>
        <v>0</v>
      </c>
      <c r="J305" s="48">
        <f t="shared" si="102"/>
        <v>736</v>
      </c>
      <c r="K305" s="48">
        <f t="shared" si="102"/>
        <v>643.5</v>
      </c>
      <c r="L305" s="48">
        <f t="shared" si="102"/>
        <v>0</v>
      </c>
      <c r="M305" s="48">
        <f t="shared" si="102"/>
        <v>0</v>
      </c>
      <c r="N305" s="48">
        <v>100</v>
      </c>
      <c r="O305" s="48">
        <v>87.43</v>
      </c>
      <c r="P305" s="518"/>
      <c r="Q305" s="524"/>
      <c r="R305" s="524"/>
      <c r="S305" s="524"/>
    </row>
    <row r="306" spans="1:19" x14ac:dyDescent="0.25">
      <c r="A306" s="546"/>
      <c r="B306" s="515"/>
      <c r="C306" s="50">
        <v>2015</v>
      </c>
      <c r="D306" s="48">
        <f>SUM(D321)</f>
        <v>773</v>
      </c>
      <c r="E306" s="48">
        <f t="shared" ref="E306:M306" si="103">SUM(E321)</f>
        <v>409.12</v>
      </c>
      <c r="F306" s="48">
        <f t="shared" si="103"/>
        <v>0</v>
      </c>
      <c r="G306" s="48">
        <f t="shared" si="103"/>
        <v>0</v>
      </c>
      <c r="H306" s="48">
        <f t="shared" si="103"/>
        <v>0</v>
      </c>
      <c r="I306" s="48">
        <f t="shared" si="103"/>
        <v>0</v>
      </c>
      <c r="J306" s="48">
        <f t="shared" si="103"/>
        <v>773</v>
      </c>
      <c r="K306" s="48">
        <f t="shared" si="103"/>
        <v>409.12</v>
      </c>
      <c r="L306" s="48">
        <f t="shared" si="103"/>
        <v>0</v>
      </c>
      <c r="M306" s="48">
        <f t="shared" si="103"/>
        <v>0</v>
      </c>
      <c r="N306" s="48">
        <v>100</v>
      </c>
      <c r="O306" s="48">
        <v>52.93</v>
      </c>
      <c r="P306" s="518"/>
      <c r="Q306" s="524"/>
      <c r="R306" s="524"/>
      <c r="S306" s="524"/>
    </row>
    <row r="307" spans="1:19" x14ac:dyDescent="0.25">
      <c r="A307" s="546"/>
      <c r="B307" s="515"/>
      <c r="C307" s="94">
        <v>2016</v>
      </c>
      <c r="D307" s="48">
        <f>SUM(D326)</f>
        <v>1234.7</v>
      </c>
      <c r="E307" s="48">
        <f t="shared" ref="E307:M307" si="104">SUM(E326)</f>
        <v>1234.7</v>
      </c>
      <c r="F307" s="48">
        <f t="shared" si="104"/>
        <v>0</v>
      </c>
      <c r="G307" s="48">
        <f t="shared" si="104"/>
        <v>0</v>
      </c>
      <c r="H307" s="48">
        <f t="shared" si="104"/>
        <v>0</v>
      </c>
      <c r="I307" s="48">
        <f t="shared" si="104"/>
        <v>0</v>
      </c>
      <c r="J307" s="48">
        <f t="shared" si="104"/>
        <v>1234.7</v>
      </c>
      <c r="K307" s="48">
        <f t="shared" si="104"/>
        <v>1234.7</v>
      </c>
      <c r="L307" s="48">
        <f t="shared" si="104"/>
        <v>0</v>
      </c>
      <c r="M307" s="48">
        <f t="shared" si="104"/>
        <v>0</v>
      </c>
      <c r="N307" s="48">
        <v>100</v>
      </c>
      <c r="O307" s="48">
        <v>100</v>
      </c>
      <c r="P307" s="518"/>
      <c r="Q307" s="524"/>
      <c r="R307" s="524"/>
      <c r="S307" s="524"/>
    </row>
    <row r="308" spans="1:19" x14ac:dyDescent="0.25">
      <c r="A308" s="546"/>
      <c r="B308" s="515"/>
      <c r="C308" s="116">
        <v>2017</v>
      </c>
      <c r="D308" s="48">
        <f>SUM(D331)</f>
        <v>550.62</v>
      </c>
      <c r="E308" s="48">
        <f t="shared" ref="E308:M308" si="105">SUM(E331)</f>
        <v>550.62</v>
      </c>
      <c r="F308" s="48">
        <f t="shared" si="105"/>
        <v>0</v>
      </c>
      <c r="G308" s="48">
        <f t="shared" si="105"/>
        <v>0</v>
      </c>
      <c r="H308" s="48">
        <f t="shared" si="105"/>
        <v>0</v>
      </c>
      <c r="I308" s="48">
        <f t="shared" si="105"/>
        <v>0</v>
      </c>
      <c r="J308" s="48">
        <f t="shared" si="105"/>
        <v>550.62</v>
      </c>
      <c r="K308" s="48">
        <f t="shared" si="105"/>
        <v>550.62</v>
      </c>
      <c r="L308" s="48">
        <f t="shared" si="105"/>
        <v>0</v>
      </c>
      <c r="M308" s="48">
        <f t="shared" si="105"/>
        <v>0</v>
      </c>
      <c r="N308" s="48">
        <v>100</v>
      </c>
      <c r="O308" s="48">
        <v>100</v>
      </c>
      <c r="P308" s="518"/>
      <c r="Q308" s="524"/>
      <c r="R308" s="524"/>
      <c r="S308" s="524"/>
    </row>
    <row r="309" spans="1:19" x14ac:dyDescent="0.25">
      <c r="A309" s="546"/>
      <c r="B309" s="515"/>
      <c r="C309" s="122">
        <v>2018</v>
      </c>
      <c r="D309" s="48">
        <f>SUM(D336+D371)</f>
        <v>2321.3000000000002</v>
      </c>
      <c r="E309" s="48">
        <f t="shared" ref="E309:M309" si="106">SUM(E336+E371)</f>
        <v>2321.3000000000002</v>
      </c>
      <c r="F309" s="48">
        <f t="shared" si="106"/>
        <v>0</v>
      </c>
      <c r="G309" s="48">
        <f t="shared" si="106"/>
        <v>0</v>
      </c>
      <c r="H309" s="48">
        <f t="shared" si="106"/>
        <v>0</v>
      </c>
      <c r="I309" s="48">
        <f t="shared" si="106"/>
        <v>0</v>
      </c>
      <c r="J309" s="48">
        <f t="shared" si="106"/>
        <v>2321.3000000000002</v>
      </c>
      <c r="K309" s="48">
        <f t="shared" si="106"/>
        <v>2321.3000000000002</v>
      </c>
      <c r="L309" s="48">
        <f t="shared" si="106"/>
        <v>0</v>
      </c>
      <c r="M309" s="48">
        <f t="shared" si="106"/>
        <v>0</v>
      </c>
      <c r="N309" s="48">
        <v>100</v>
      </c>
      <c r="O309" s="48">
        <v>100</v>
      </c>
      <c r="P309" s="518"/>
      <c r="Q309" s="524"/>
      <c r="R309" s="524"/>
      <c r="S309" s="524"/>
    </row>
    <row r="310" spans="1:19" x14ac:dyDescent="0.25">
      <c r="A310" s="546"/>
      <c r="B310" s="515"/>
      <c r="C310" s="154">
        <v>2019</v>
      </c>
      <c r="D310" s="48">
        <f>SUM(D341+D372+D378+D384)</f>
        <v>4195</v>
      </c>
      <c r="E310" s="48">
        <f t="shared" ref="E310:M310" si="107">SUM(E341+E372+E378+E384)</f>
        <v>4194.8999999999996</v>
      </c>
      <c r="F310" s="48">
        <f t="shared" si="107"/>
        <v>0</v>
      </c>
      <c r="G310" s="48">
        <f t="shared" si="107"/>
        <v>0</v>
      </c>
      <c r="H310" s="48">
        <f t="shared" si="107"/>
        <v>0</v>
      </c>
      <c r="I310" s="48">
        <f t="shared" si="107"/>
        <v>0</v>
      </c>
      <c r="J310" s="48">
        <f t="shared" si="107"/>
        <v>4195</v>
      </c>
      <c r="K310" s="48">
        <f t="shared" si="107"/>
        <v>4194.8999999999996</v>
      </c>
      <c r="L310" s="48">
        <f t="shared" si="107"/>
        <v>0</v>
      </c>
      <c r="M310" s="48">
        <f t="shared" si="107"/>
        <v>0</v>
      </c>
      <c r="N310" s="48">
        <v>100</v>
      </c>
      <c r="O310" s="48">
        <v>100</v>
      </c>
      <c r="P310" s="518"/>
      <c r="Q310" s="524"/>
      <c r="R310" s="524"/>
      <c r="S310" s="524"/>
    </row>
    <row r="311" spans="1:19" x14ac:dyDescent="0.25">
      <c r="A311" s="546"/>
      <c r="B311" s="515"/>
      <c r="C311" s="168">
        <v>2020</v>
      </c>
      <c r="D311" s="48">
        <f>SUM(D346+D373+D379+D385)</f>
        <v>7180.6</v>
      </c>
      <c r="E311" s="48">
        <f t="shared" ref="E311:M311" si="108">SUM(E346+E373+E379+E385)</f>
        <v>7178.0300000000007</v>
      </c>
      <c r="F311" s="48">
        <f t="shared" si="108"/>
        <v>0</v>
      </c>
      <c r="G311" s="48">
        <f t="shared" si="108"/>
        <v>0</v>
      </c>
      <c r="H311" s="48">
        <f t="shared" si="108"/>
        <v>0</v>
      </c>
      <c r="I311" s="48">
        <f t="shared" si="108"/>
        <v>0</v>
      </c>
      <c r="J311" s="48">
        <f t="shared" si="108"/>
        <v>7180.6</v>
      </c>
      <c r="K311" s="48">
        <f t="shared" si="108"/>
        <v>7178.0300000000007</v>
      </c>
      <c r="L311" s="48">
        <f t="shared" si="108"/>
        <v>0</v>
      </c>
      <c r="M311" s="48">
        <f t="shared" si="108"/>
        <v>0</v>
      </c>
      <c r="N311" s="48">
        <v>100</v>
      </c>
      <c r="O311" s="193">
        <f>E311/D311</f>
        <v>0.99964209119015124</v>
      </c>
      <c r="P311" s="518"/>
      <c r="Q311" s="524"/>
      <c r="R311" s="524"/>
      <c r="S311" s="524"/>
    </row>
    <row r="312" spans="1:19" x14ac:dyDescent="0.25">
      <c r="A312" s="546"/>
      <c r="B312" s="515"/>
      <c r="C312" s="237">
        <v>2021</v>
      </c>
      <c r="D312" s="48">
        <f>SUM(D351+D374+D380)</f>
        <v>9211.4399999999987</v>
      </c>
      <c r="E312" s="48">
        <f t="shared" ref="E312:M312" si="109">SUM(E351+E374+E380)</f>
        <v>9211.4399999999987</v>
      </c>
      <c r="F312" s="48">
        <f t="shared" si="109"/>
        <v>0</v>
      </c>
      <c r="G312" s="48">
        <f t="shared" si="109"/>
        <v>0</v>
      </c>
      <c r="H312" s="48">
        <f t="shared" si="109"/>
        <v>0</v>
      </c>
      <c r="I312" s="48">
        <f t="shared" si="109"/>
        <v>0</v>
      </c>
      <c r="J312" s="48">
        <f t="shared" si="109"/>
        <v>9211.4399999999987</v>
      </c>
      <c r="K312" s="48">
        <f t="shared" si="109"/>
        <v>9211.4399999999987</v>
      </c>
      <c r="L312" s="48">
        <f t="shared" si="109"/>
        <v>0</v>
      </c>
      <c r="M312" s="48">
        <f t="shared" si="109"/>
        <v>0</v>
      </c>
      <c r="N312" s="48">
        <v>100</v>
      </c>
      <c r="O312" s="193">
        <f>E312/D312</f>
        <v>1</v>
      </c>
      <c r="P312" s="518"/>
      <c r="Q312" s="524"/>
      <c r="R312" s="524"/>
      <c r="S312" s="524"/>
    </row>
    <row r="313" spans="1:19" x14ac:dyDescent="0.25">
      <c r="A313" s="546"/>
      <c r="B313" s="515"/>
      <c r="C313" s="304">
        <v>2022</v>
      </c>
      <c r="D313" s="48">
        <f>SUM(D356+D375+D381+D386)</f>
        <v>37446.199999999997</v>
      </c>
      <c r="E313" s="48">
        <f t="shared" ref="E313:M313" si="110">SUM(E356+E375+E381+E386)</f>
        <v>37446.199999999997</v>
      </c>
      <c r="F313" s="48">
        <f t="shared" si="110"/>
        <v>0</v>
      </c>
      <c r="G313" s="48">
        <f t="shared" si="110"/>
        <v>0</v>
      </c>
      <c r="H313" s="48">
        <f t="shared" si="110"/>
        <v>0</v>
      </c>
      <c r="I313" s="48">
        <f t="shared" si="110"/>
        <v>0</v>
      </c>
      <c r="J313" s="48">
        <f t="shared" si="110"/>
        <v>37446.199999999997</v>
      </c>
      <c r="K313" s="48">
        <f t="shared" si="110"/>
        <v>37446.199999999997</v>
      </c>
      <c r="L313" s="48">
        <f t="shared" si="110"/>
        <v>0</v>
      </c>
      <c r="M313" s="48">
        <f t="shared" si="110"/>
        <v>0</v>
      </c>
      <c r="N313" s="48">
        <v>100</v>
      </c>
      <c r="O313" s="193">
        <f>E313/D313</f>
        <v>1</v>
      </c>
      <c r="P313" s="518"/>
      <c r="Q313" s="524"/>
      <c r="R313" s="524"/>
      <c r="S313" s="524"/>
    </row>
    <row r="314" spans="1:19" x14ac:dyDescent="0.25">
      <c r="A314" s="546"/>
      <c r="B314" s="515"/>
      <c r="C314" s="347">
        <v>2023</v>
      </c>
      <c r="D314" s="48">
        <f>SUM(D361+D376+D382+D387)</f>
        <v>8213.6</v>
      </c>
      <c r="E314" s="48">
        <f t="shared" ref="E314:M314" si="111">SUM(E361+E376+E382+E387)</f>
        <v>8213.6</v>
      </c>
      <c r="F314" s="48">
        <f t="shared" si="111"/>
        <v>0</v>
      </c>
      <c r="G314" s="48">
        <f t="shared" si="111"/>
        <v>0</v>
      </c>
      <c r="H314" s="48">
        <f t="shared" si="111"/>
        <v>0</v>
      </c>
      <c r="I314" s="48">
        <f t="shared" si="111"/>
        <v>0</v>
      </c>
      <c r="J314" s="48">
        <f t="shared" si="111"/>
        <v>8213.6</v>
      </c>
      <c r="K314" s="48">
        <f t="shared" si="111"/>
        <v>8213.6</v>
      </c>
      <c r="L314" s="48">
        <f t="shared" si="111"/>
        <v>0</v>
      </c>
      <c r="M314" s="48">
        <f t="shared" si="111"/>
        <v>0</v>
      </c>
      <c r="N314" s="48">
        <v>100</v>
      </c>
      <c r="O314" s="193">
        <v>1</v>
      </c>
      <c r="P314" s="518"/>
      <c r="Q314" s="524"/>
      <c r="R314" s="524"/>
      <c r="S314" s="524"/>
    </row>
    <row r="315" spans="1:19" x14ac:dyDescent="0.25">
      <c r="A315" s="547"/>
      <c r="B315" s="516"/>
      <c r="C315" s="422">
        <v>2024</v>
      </c>
      <c r="D315" s="48">
        <f>SUM(D366+D377+D383)</f>
        <v>23449.5</v>
      </c>
      <c r="E315" s="48">
        <f t="shared" ref="E315:M315" si="112">SUM(E366+E377+E383)</f>
        <v>23448.16</v>
      </c>
      <c r="F315" s="48">
        <f t="shared" si="112"/>
        <v>0</v>
      </c>
      <c r="G315" s="48">
        <f t="shared" si="112"/>
        <v>0</v>
      </c>
      <c r="H315" s="48">
        <f t="shared" si="112"/>
        <v>0</v>
      </c>
      <c r="I315" s="48">
        <f t="shared" si="112"/>
        <v>0</v>
      </c>
      <c r="J315" s="48">
        <f t="shared" si="112"/>
        <v>23449.5</v>
      </c>
      <c r="K315" s="48">
        <f t="shared" si="112"/>
        <v>23448.16</v>
      </c>
      <c r="L315" s="48">
        <f t="shared" si="112"/>
        <v>0</v>
      </c>
      <c r="M315" s="48">
        <f t="shared" si="112"/>
        <v>0</v>
      </c>
      <c r="N315" s="48">
        <v>100</v>
      </c>
      <c r="O315" s="193">
        <f>E315/D315</f>
        <v>0.99994285592443333</v>
      </c>
      <c r="P315" s="519"/>
      <c r="Q315" s="525"/>
      <c r="R315" s="525"/>
      <c r="S315" s="525"/>
    </row>
    <row r="316" spans="1:19" ht="57.75" customHeight="1" x14ac:dyDescent="0.25">
      <c r="A316" s="539" t="s">
        <v>338</v>
      </c>
      <c r="B316" s="542" t="s">
        <v>339</v>
      </c>
      <c r="C316" s="542">
        <v>2014</v>
      </c>
      <c r="D316" s="598">
        <v>736</v>
      </c>
      <c r="E316" s="598">
        <v>643.5</v>
      </c>
      <c r="F316" s="598">
        <v>0</v>
      </c>
      <c r="G316" s="598">
        <v>0</v>
      </c>
      <c r="H316" s="598">
        <v>0</v>
      </c>
      <c r="I316" s="598">
        <v>0</v>
      </c>
      <c r="J316" s="598">
        <v>736</v>
      </c>
      <c r="K316" s="598">
        <v>643.5</v>
      </c>
      <c r="L316" s="598">
        <v>0</v>
      </c>
      <c r="M316" s="598">
        <v>0</v>
      </c>
      <c r="N316" s="598">
        <v>100</v>
      </c>
      <c r="O316" s="598">
        <v>87.43</v>
      </c>
      <c r="P316" s="64" t="s">
        <v>93</v>
      </c>
      <c r="Q316" s="63">
        <v>103.1</v>
      </c>
      <c r="R316" s="63">
        <v>172.6</v>
      </c>
      <c r="S316" s="63">
        <v>167.41</v>
      </c>
    </row>
    <row r="317" spans="1:19" ht="70.5" customHeight="1" x14ac:dyDescent="0.25">
      <c r="A317" s="540"/>
      <c r="B317" s="543"/>
      <c r="C317" s="543"/>
      <c r="D317" s="599"/>
      <c r="E317" s="599"/>
      <c r="F317" s="599"/>
      <c r="G317" s="599"/>
      <c r="H317" s="599"/>
      <c r="I317" s="599"/>
      <c r="J317" s="599"/>
      <c r="K317" s="599"/>
      <c r="L317" s="599"/>
      <c r="M317" s="599"/>
      <c r="N317" s="599"/>
      <c r="O317" s="599"/>
      <c r="P317" s="62" t="s">
        <v>94</v>
      </c>
      <c r="Q317" s="63">
        <v>45</v>
      </c>
      <c r="R317" s="63">
        <v>55</v>
      </c>
      <c r="S317" s="63">
        <v>122.22</v>
      </c>
    </row>
    <row r="318" spans="1:19" ht="54.75" customHeight="1" x14ac:dyDescent="0.25">
      <c r="A318" s="540"/>
      <c r="B318" s="543"/>
      <c r="C318" s="543"/>
      <c r="D318" s="599"/>
      <c r="E318" s="599"/>
      <c r="F318" s="599"/>
      <c r="G318" s="599"/>
      <c r="H318" s="599"/>
      <c r="I318" s="599"/>
      <c r="J318" s="599"/>
      <c r="K318" s="599"/>
      <c r="L318" s="599"/>
      <c r="M318" s="599"/>
      <c r="N318" s="599"/>
      <c r="O318" s="599"/>
      <c r="P318" s="62" t="s">
        <v>95</v>
      </c>
      <c r="Q318" s="63">
        <v>60</v>
      </c>
      <c r="R318" s="63">
        <v>70</v>
      </c>
      <c r="S318" s="63">
        <v>116.67</v>
      </c>
    </row>
    <row r="319" spans="1:19" ht="55.5" customHeight="1" x14ac:dyDescent="0.25">
      <c r="A319" s="540"/>
      <c r="B319" s="543"/>
      <c r="C319" s="543"/>
      <c r="D319" s="599"/>
      <c r="E319" s="599"/>
      <c r="F319" s="599"/>
      <c r="G319" s="599"/>
      <c r="H319" s="599"/>
      <c r="I319" s="599"/>
      <c r="J319" s="599"/>
      <c r="K319" s="599"/>
      <c r="L319" s="599"/>
      <c r="M319" s="599"/>
      <c r="N319" s="599"/>
      <c r="O319" s="599"/>
      <c r="P319" s="62" t="s">
        <v>96</v>
      </c>
      <c r="Q319" s="63">
        <v>2</v>
      </c>
      <c r="R319" s="63">
        <v>2</v>
      </c>
      <c r="S319" s="63">
        <v>100</v>
      </c>
    </row>
    <row r="320" spans="1:19" ht="91.5" customHeight="1" x14ac:dyDescent="0.25">
      <c r="A320" s="540"/>
      <c r="B320" s="543"/>
      <c r="C320" s="544"/>
      <c r="D320" s="600"/>
      <c r="E320" s="600"/>
      <c r="F320" s="600"/>
      <c r="G320" s="600"/>
      <c r="H320" s="600"/>
      <c r="I320" s="600"/>
      <c r="J320" s="600"/>
      <c r="K320" s="600"/>
      <c r="L320" s="600"/>
      <c r="M320" s="600"/>
      <c r="N320" s="600"/>
      <c r="O320" s="600"/>
      <c r="P320" s="62" t="s">
        <v>97</v>
      </c>
      <c r="Q320" s="63">
        <v>100</v>
      </c>
      <c r="R320" s="63">
        <v>100</v>
      </c>
      <c r="S320" s="63">
        <v>100</v>
      </c>
    </row>
    <row r="321" spans="1:19" ht="52.5" customHeight="1" x14ac:dyDescent="0.25">
      <c r="A321" s="540"/>
      <c r="B321" s="543"/>
      <c r="C321" s="539">
        <v>2015</v>
      </c>
      <c r="D321" s="598">
        <v>773</v>
      </c>
      <c r="E321" s="598">
        <v>409.12</v>
      </c>
      <c r="F321" s="598">
        <f>SUM(F322+F323+F324+F325+F424)</f>
        <v>0</v>
      </c>
      <c r="G321" s="598">
        <f>SUM(G322+G323+G324+G325+G424)</f>
        <v>0</v>
      </c>
      <c r="H321" s="598">
        <f>SUM(H322+H323+H324+H325+H424)</f>
        <v>0</v>
      </c>
      <c r="I321" s="598">
        <f>SUM(I322+I323+I324+I325+I424)</f>
        <v>0</v>
      </c>
      <c r="J321" s="598">
        <v>773</v>
      </c>
      <c r="K321" s="598">
        <v>409.12</v>
      </c>
      <c r="L321" s="598">
        <f>SUM(L322+L323+L324+L325+L424)</f>
        <v>0</v>
      </c>
      <c r="M321" s="598">
        <f>SUM(M322+M323+M324+M325+M424)</f>
        <v>0</v>
      </c>
      <c r="N321" s="598">
        <v>100</v>
      </c>
      <c r="O321" s="598">
        <v>52.9</v>
      </c>
      <c r="P321" s="64" t="s">
        <v>93</v>
      </c>
      <c r="Q321" s="63">
        <v>108.2</v>
      </c>
      <c r="R321" s="63">
        <v>125.20099999999999</v>
      </c>
      <c r="S321" s="63">
        <v>115.71</v>
      </c>
    </row>
    <row r="322" spans="1:19" ht="62.25" customHeight="1" x14ac:dyDescent="0.25">
      <c r="A322" s="540"/>
      <c r="B322" s="543"/>
      <c r="C322" s="540"/>
      <c r="D322" s="599"/>
      <c r="E322" s="599"/>
      <c r="F322" s="599"/>
      <c r="G322" s="599"/>
      <c r="H322" s="599"/>
      <c r="I322" s="599"/>
      <c r="J322" s="599"/>
      <c r="K322" s="599"/>
      <c r="L322" s="599"/>
      <c r="M322" s="599"/>
      <c r="N322" s="599"/>
      <c r="O322" s="599"/>
      <c r="P322" s="62" t="s">
        <v>94</v>
      </c>
      <c r="Q322" s="63">
        <v>60</v>
      </c>
      <c r="R322" s="63">
        <v>60</v>
      </c>
      <c r="S322" s="63">
        <v>100</v>
      </c>
    </row>
    <row r="323" spans="1:19" ht="50.25" customHeight="1" x14ac:dyDescent="0.25">
      <c r="A323" s="540"/>
      <c r="B323" s="543"/>
      <c r="C323" s="540"/>
      <c r="D323" s="599"/>
      <c r="E323" s="599"/>
      <c r="F323" s="599"/>
      <c r="G323" s="599"/>
      <c r="H323" s="599"/>
      <c r="I323" s="599"/>
      <c r="J323" s="599"/>
      <c r="K323" s="599"/>
      <c r="L323" s="599"/>
      <c r="M323" s="599"/>
      <c r="N323" s="599"/>
      <c r="O323" s="599"/>
      <c r="P323" s="62" t="s">
        <v>95</v>
      </c>
      <c r="Q323" s="63">
        <v>40</v>
      </c>
      <c r="R323" s="63">
        <v>75</v>
      </c>
      <c r="S323" s="63">
        <v>187.5</v>
      </c>
    </row>
    <row r="324" spans="1:19" ht="51.75" customHeight="1" x14ac:dyDescent="0.25">
      <c r="A324" s="540"/>
      <c r="B324" s="543"/>
      <c r="C324" s="540"/>
      <c r="D324" s="599"/>
      <c r="E324" s="599"/>
      <c r="F324" s="599"/>
      <c r="G324" s="599"/>
      <c r="H324" s="599"/>
      <c r="I324" s="599"/>
      <c r="J324" s="599"/>
      <c r="K324" s="599"/>
      <c r="L324" s="599"/>
      <c r="M324" s="599"/>
      <c r="N324" s="599"/>
      <c r="O324" s="599"/>
      <c r="P324" s="62" t="s">
        <v>96</v>
      </c>
      <c r="Q324" s="63">
        <v>2</v>
      </c>
      <c r="R324" s="63">
        <v>2</v>
      </c>
      <c r="S324" s="63">
        <v>100</v>
      </c>
    </row>
    <row r="325" spans="1:19" ht="83.25" customHeight="1" x14ac:dyDescent="0.25">
      <c r="A325" s="540"/>
      <c r="B325" s="543"/>
      <c r="C325" s="541"/>
      <c r="D325" s="600"/>
      <c r="E325" s="600"/>
      <c r="F325" s="600"/>
      <c r="G325" s="600"/>
      <c r="H325" s="600"/>
      <c r="I325" s="600"/>
      <c r="J325" s="600"/>
      <c r="K325" s="600"/>
      <c r="L325" s="600"/>
      <c r="M325" s="600"/>
      <c r="N325" s="600"/>
      <c r="O325" s="600"/>
      <c r="P325" s="62" t="s">
        <v>97</v>
      </c>
      <c r="Q325" s="63">
        <v>100</v>
      </c>
      <c r="R325" s="63">
        <v>100</v>
      </c>
      <c r="S325" s="63">
        <v>100</v>
      </c>
    </row>
    <row r="326" spans="1:19" ht="51.75" customHeight="1" x14ac:dyDescent="0.25">
      <c r="A326" s="540"/>
      <c r="B326" s="543"/>
      <c r="C326" s="539">
        <v>2016</v>
      </c>
      <c r="D326" s="598">
        <v>1234.7</v>
      </c>
      <c r="E326" s="598">
        <v>1234.7</v>
      </c>
      <c r="F326" s="598">
        <f>SUM(F327+F328+F329+F330+F438)</f>
        <v>0</v>
      </c>
      <c r="G326" s="598">
        <f>SUM(G327+G328+G329+G330+G438)</f>
        <v>0</v>
      </c>
      <c r="H326" s="598">
        <f>SUM(H327+H328+H329+H330+H438)</f>
        <v>0</v>
      </c>
      <c r="I326" s="598">
        <f>SUM(I327+I328+I329+I330+I438)</f>
        <v>0</v>
      </c>
      <c r="J326" s="598">
        <v>1234.7</v>
      </c>
      <c r="K326" s="598">
        <v>1234.7</v>
      </c>
      <c r="L326" s="598">
        <f>SUM(L327+L328+L329+L330+L438)</f>
        <v>0</v>
      </c>
      <c r="M326" s="598">
        <f>SUM(M327+M328+M329+M330+M438)</f>
        <v>0</v>
      </c>
      <c r="N326" s="598">
        <v>100</v>
      </c>
      <c r="O326" s="598">
        <v>100</v>
      </c>
      <c r="P326" s="103" t="s">
        <v>93</v>
      </c>
      <c r="Q326" s="63">
        <v>113.6</v>
      </c>
      <c r="R326" s="63">
        <v>98.3</v>
      </c>
      <c r="S326" s="63">
        <v>87</v>
      </c>
    </row>
    <row r="327" spans="1:19" ht="64.5" customHeight="1" x14ac:dyDescent="0.25">
      <c r="A327" s="540"/>
      <c r="B327" s="543"/>
      <c r="C327" s="540"/>
      <c r="D327" s="599"/>
      <c r="E327" s="599"/>
      <c r="F327" s="599"/>
      <c r="G327" s="599"/>
      <c r="H327" s="599"/>
      <c r="I327" s="599"/>
      <c r="J327" s="599"/>
      <c r="K327" s="599"/>
      <c r="L327" s="599"/>
      <c r="M327" s="599"/>
      <c r="N327" s="599"/>
      <c r="O327" s="599"/>
      <c r="P327" s="104" t="s">
        <v>94</v>
      </c>
      <c r="Q327" s="63">
        <v>75</v>
      </c>
      <c r="R327" s="63">
        <v>75</v>
      </c>
      <c r="S327" s="63">
        <v>100</v>
      </c>
    </row>
    <row r="328" spans="1:19" ht="49.5" customHeight="1" x14ac:dyDescent="0.25">
      <c r="A328" s="540"/>
      <c r="B328" s="543"/>
      <c r="C328" s="540"/>
      <c r="D328" s="599"/>
      <c r="E328" s="599"/>
      <c r="F328" s="599"/>
      <c r="G328" s="599"/>
      <c r="H328" s="599"/>
      <c r="I328" s="599"/>
      <c r="J328" s="599"/>
      <c r="K328" s="599"/>
      <c r="L328" s="599"/>
      <c r="M328" s="599"/>
      <c r="N328" s="599"/>
      <c r="O328" s="599"/>
      <c r="P328" s="104" t="s">
        <v>95</v>
      </c>
      <c r="Q328" s="63">
        <v>100</v>
      </c>
      <c r="R328" s="63">
        <v>100</v>
      </c>
      <c r="S328" s="63">
        <v>100</v>
      </c>
    </row>
    <row r="329" spans="1:19" ht="51.75" customHeight="1" x14ac:dyDescent="0.25">
      <c r="A329" s="540"/>
      <c r="B329" s="543"/>
      <c r="C329" s="540"/>
      <c r="D329" s="599"/>
      <c r="E329" s="599"/>
      <c r="F329" s="599"/>
      <c r="G329" s="599"/>
      <c r="H329" s="599"/>
      <c r="I329" s="599"/>
      <c r="J329" s="599"/>
      <c r="K329" s="599"/>
      <c r="L329" s="599"/>
      <c r="M329" s="599"/>
      <c r="N329" s="599"/>
      <c r="O329" s="599"/>
      <c r="P329" s="104" t="s">
        <v>96</v>
      </c>
      <c r="Q329" s="63">
        <v>2</v>
      </c>
      <c r="R329" s="63">
        <v>2</v>
      </c>
      <c r="S329" s="63">
        <v>100</v>
      </c>
    </row>
    <row r="330" spans="1:19" ht="83.25" customHeight="1" x14ac:dyDescent="0.25">
      <c r="A330" s="540"/>
      <c r="B330" s="543"/>
      <c r="C330" s="541"/>
      <c r="D330" s="600"/>
      <c r="E330" s="600"/>
      <c r="F330" s="600"/>
      <c r="G330" s="600"/>
      <c r="H330" s="600"/>
      <c r="I330" s="600"/>
      <c r="J330" s="600"/>
      <c r="K330" s="600"/>
      <c r="L330" s="600"/>
      <c r="M330" s="600"/>
      <c r="N330" s="600"/>
      <c r="O330" s="600"/>
      <c r="P330" s="104" t="s">
        <v>97</v>
      </c>
      <c r="Q330" s="63">
        <v>100</v>
      </c>
      <c r="R330" s="63">
        <v>100</v>
      </c>
      <c r="S330" s="63">
        <v>100</v>
      </c>
    </row>
    <row r="331" spans="1:19" ht="51.75" customHeight="1" x14ac:dyDescent="0.25">
      <c r="A331" s="540"/>
      <c r="B331" s="543"/>
      <c r="C331" s="539">
        <v>2017</v>
      </c>
      <c r="D331" s="598">
        <v>550.62</v>
      </c>
      <c r="E331" s="598">
        <v>550.62</v>
      </c>
      <c r="F331" s="598">
        <f>SUM(F332+F333+F334+F335+F443)</f>
        <v>0</v>
      </c>
      <c r="G331" s="598">
        <f>SUM(G332+G333+G334+G335+G443)</f>
        <v>0</v>
      </c>
      <c r="H331" s="598">
        <f>SUM(H332+H333+H334+H335+H443)</f>
        <v>0</v>
      </c>
      <c r="I331" s="598">
        <f>SUM(I332+I333+I334+I335+I443)</f>
        <v>0</v>
      </c>
      <c r="J331" s="598">
        <v>550.62</v>
      </c>
      <c r="K331" s="598">
        <v>550.62</v>
      </c>
      <c r="L331" s="598">
        <f>SUM(L332+L333+L334+L335+L443)</f>
        <v>0</v>
      </c>
      <c r="M331" s="598">
        <f>SUM(M332+M333+M334+M335+M443)</f>
        <v>0</v>
      </c>
      <c r="N331" s="598">
        <v>100</v>
      </c>
      <c r="O331" s="598">
        <v>100</v>
      </c>
      <c r="P331" s="103" t="s">
        <v>93</v>
      </c>
      <c r="Q331" s="63">
        <v>119.3</v>
      </c>
      <c r="R331" s="63">
        <v>285.89999999999998</v>
      </c>
      <c r="S331" s="63">
        <v>240</v>
      </c>
    </row>
    <row r="332" spans="1:19" ht="62.25" customHeight="1" x14ac:dyDescent="0.25">
      <c r="A332" s="540"/>
      <c r="B332" s="543"/>
      <c r="C332" s="540"/>
      <c r="D332" s="599"/>
      <c r="E332" s="599"/>
      <c r="F332" s="599"/>
      <c r="G332" s="599"/>
      <c r="H332" s="599"/>
      <c r="I332" s="599"/>
      <c r="J332" s="599"/>
      <c r="K332" s="599"/>
      <c r="L332" s="599"/>
      <c r="M332" s="599"/>
      <c r="N332" s="599"/>
      <c r="O332" s="599"/>
      <c r="P332" s="104" t="s">
        <v>94</v>
      </c>
      <c r="Q332" s="63">
        <v>90</v>
      </c>
      <c r="R332" s="63">
        <v>90</v>
      </c>
      <c r="S332" s="63">
        <v>100</v>
      </c>
    </row>
    <row r="333" spans="1:19" ht="51.75" customHeight="1" x14ac:dyDescent="0.25">
      <c r="A333" s="540"/>
      <c r="B333" s="543"/>
      <c r="C333" s="540"/>
      <c r="D333" s="599"/>
      <c r="E333" s="599"/>
      <c r="F333" s="599"/>
      <c r="G333" s="599"/>
      <c r="H333" s="599"/>
      <c r="I333" s="599"/>
      <c r="J333" s="599"/>
      <c r="K333" s="599"/>
      <c r="L333" s="599"/>
      <c r="M333" s="599"/>
      <c r="N333" s="599"/>
      <c r="O333" s="599"/>
      <c r="P333" s="104" t="s">
        <v>95</v>
      </c>
      <c r="Q333" s="63">
        <v>100</v>
      </c>
      <c r="R333" s="63">
        <v>100</v>
      </c>
      <c r="S333" s="63">
        <v>100</v>
      </c>
    </row>
    <row r="334" spans="1:19" ht="49.5" customHeight="1" x14ac:dyDescent="0.25">
      <c r="A334" s="540"/>
      <c r="B334" s="543"/>
      <c r="C334" s="540"/>
      <c r="D334" s="599"/>
      <c r="E334" s="599"/>
      <c r="F334" s="599"/>
      <c r="G334" s="599"/>
      <c r="H334" s="599"/>
      <c r="I334" s="599"/>
      <c r="J334" s="599"/>
      <c r="K334" s="599"/>
      <c r="L334" s="599"/>
      <c r="M334" s="599"/>
      <c r="N334" s="599"/>
      <c r="O334" s="599"/>
      <c r="P334" s="104" t="s">
        <v>96</v>
      </c>
      <c r="Q334" s="63">
        <v>1</v>
      </c>
      <c r="R334" s="63">
        <v>1</v>
      </c>
      <c r="S334" s="63">
        <v>100</v>
      </c>
    </row>
    <row r="335" spans="1:19" ht="83.25" customHeight="1" x14ac:dyDescent="0.25">
      <c r="A335" s="540"/>
      <c r="B335" s="544"/>
      <c r="C335" s="541"/>
      <c r="D335" s="600"/>
      <c r="E335" s="600"/>
      <c r="F335" s="600"/>
      <c r="G335" s="600"/>
      <c r="H335" s="600"/>
      <c r="I335" s="600"/>
      <c r="J335" s="600"/>
      <c r="K335" s="600"/>
      <c r="L335" s="600"/>
      <c r="M335" s="600"/>
      <c r="N335" s="600"/>
      <c r="O335" s="600"/>
      <c r="P335" s="104" t="s">
        <v>97</v>
      </c>
      <c r="Q335" s="63">
        <v>100</v>
      </c>
      <c r="R335" s="63">
        <v>100</v>
      </c>
      <c r="S335" s="63">
        <v>100</v>
      </c>
    </row>
    <row r="336" spans="1:19" ht="50.25" customHeight="1" x14ac:dyDescent="0.25">
      <c r="A336" s="540"/>
      <c r="B336" s="542" t="s">
        <v>337</v>
      </c>
      <c r="C336" s="539">
        <v>2018</v>
      </c>
      <c r="D336" s="598">
        <v>913.8</v>
      </c>
      <c r="E336" s="598">
        <v>913.8</v>
      </c>
      <c r="F336" s="598">
        <f>SUM(F337+F338+F339+F340+F448)</f>
        <v>0</v>
      </c>
      <c r="G336" s="598">
        <f>SUM(G337+G338+G339+G340+G448)</f>
        <v>0</v>
      </c>
      <c r="H336" s="598">
        <f>SUM(H337+H338+H339+H340+H448)</f>
        <v>0</v>
      </c>
      <c r="I336" s="598">
        <f>SUM(I337+I338+I339+I340+I448)</f>
        <v>0</v>
      </c>
      <c r="J336" s="598">
        <v>913.8</v>
      </c>
      <c r="K336" s="598">
        <v>913.8</v>
      </c>
      <c r="L336" s="598">
        <f>SUM(L337+L338+L339+L340+L448)</f>
        <v>0</v>
      </c>
      <c r="M336" s="598">
        <f>SUM(M337+M338+M339+M340+M448)</f>
        <v>0</v>
      </c>
      <c r="N336" s="598">
        <v>100</v>
      </c>
      <c r="O336" s="598">
        <v>100</v>
      </c>
      <c r="P336" s="103" t="s">
        <v>93</v>
      </c>
      <c r="Q336" s="63">
        <v>125.3</v>
      </c>
      <c r="R336" s="63">
        <v>126.4</v>
      </c>
      <c r="S336" s="63">
        <v>100.88</v>
      </c>
    </row>
    <row r="337" spans="1:19" ht="63.75" customHeight="1" x14ac:dyDescent="0.25">
      <c r="A337" s="540"/>
      <c r="B337" s="543"/>
      <c r="C337" s="540"/>
      <c r="D337" s="599"/>
      <c r="E337" s="599"/>
      <c r="F337" s="599"/>
      <c r="G337" s="599"/>
      <c r="H337" s="599"/>
      <c r="I337" s="599"/>
      <c r="J337" s="599"/>
      <c r="K337" s="599"/>
      <c r="L337" s="599"/>
      <c r="M337" s="599"/>
      <c r="N337" s="599"/>
      <c r="O337" s="599"/>
      <c r="P337" s="104" t="s">
        <v>94</v>
      </c>
      <c r="Q337" s="63">
        <v>90</v>
      </c>
      <c r="R337" s="63">
        <v>90</v>
      </c>
      <c r="S337" s="63">
        <v>100</v>
      </c>
    </row>
    <row r="338" spans="1:19" ht="51" customHeight="1" x14ac:dyDescent="0.25">
      <c r="A338" s="540"/>
      <c r="B338" s="543"/>
      <c r="C338" s="540"/>
      <c r="D338" s="599"/>
      <c r="E338" s="599"/>
      <c r="F338" s="599"/>
      <c r="G338" s="599"/>
      <c r="H338" s="599"/>
      <c r="I338" s="599"/>
      <c r="J338" s="599"/>
      <c r="K338" s="599"/>
      <c r="L338" s="599"/>
      <c r="M338" s="599"/>
      <c r="N338" s="599"/>
      <c r="O338" s="599"/>
      <c r="P338" s="104" t="s">
        <v>95</v>
      </c>
      <c r="Q338" s="63">
        <v>100</v>
      </c>
      <c r="R338" s="63">
        <v>100</v>
      </c>
      <c r="S338" s="63">
        <v>100</v>
      </c>
    </row>
    <row r="339" spans="1:19" ht="49.5" customHeight="1" x14ac:dyDescent="0.25">
      <c r="A339" s="540"/>
      <c r="B339" s="543"/>
      <c r="C339" s="540"/>
      <c r="D339" s="599"/>
      <c r="E339" s="599"/>
      <c r="F339" s="599"/>
      <c r="G339" s="599"/>
      <c r="H339" s="599"/>
      <c r="I339" s="599"/>
      <c r="J339" s="599"/>
      <c r="K339" s="599"/>
      <c r="L339" s="599"/>
      <c r="M339" s="599"/>
      <c r="N339" s="599"/>
      <c r="O339" s="599"/>
      <c r="P339" s="104" t="s">
        <v>96</v>
      </c>
      <c r="Q339" s="63">
        <v>1</v>
      </c>
      <c r="R339" s="63">
        <v>1</v>
      </c>
      <c r="S339" s="63">
        <v>100</v>
      </c>
    </row>
    <row r="340" spans="1:19" ht="87" customHeight="1" x14ac:dyDescent="0.25">
      <c r="A340" s="540"/>
      <c r="B340" s="543"/>
      <c r="C340" s="541"/>
      <c r="D340" s="600"/>
      <c r="E340" s="600"/>
      <c r="F340" s="600"/>
      <c r="G340" s="600"/>
      <c r="H340" s="600"/>
      <c r="I340" s="600"/>
      <c r="J340" s="600"/>
      <c r="K340" s="600"/>
      <c r="L340" s="600"/>
      <c r="M340" s="600"/>
      <c r="N340" s="600"/>
      <c r="O340" s="600"/>
      <c r="P340" s="104" t="s">
        <v>97</v>
      </c>
      <c r="Q340" s="63">
        <v>100</v>
      </c>
      <c r="R340" s="63">
        <v>100</v>
      </c>
      <c r="S340" s="63">
        <v>100</v>
      </c>
    </row>
    <row r="341" spans="1:19" ht="51" customHeight="1" x14ac:dyDescent="0.25">
      <c r="A341" s="540"/>
      <c r="B341" s="543"/>
      <c r="C341" s="539">
        <v>2019</v>
      </c>
      <c r="D341" s="598">
        <v>411.6</v>
      </c>
      <c r="E341" s="598">
        <v>411.6</v>
      </c>
      <c r="F341" s="598">
        <f>SUM(F342+F343+F344+F345+F453)</f>
        <v>0</v>
      </c>
      <c r="G341" s="598">
        <f>SUM(G342+G343+G344+G345+G453)</f>
        <v>0</v>
      </c>
      <c r="H341" s="598">
        <f>SUM(H342+H343+H344+H345+H453)</f>
        <v>0</v>
      </c>
      <c r="I341" s="598">
        <f>SUM(I342+I343+I344+I345+I453)</f>
        <v>0</v>
      </c>
      <c r="J341" s="598">
        <v>411.6</v>
      </c>
      <c r="K341" s="598">
        <v>411.6</v>
      </c>
      <c r="L341" s="598">
        <f>SUM(L342+L343+L344+L345+L453)</f>
        <v>0</v>
      </c>
      <c r="M341" s="598">
        <f>SUM(M342+M343+M344+M345+M453)</f>
        <v>0</v>
      </c>
      <c r="N341" s="598">
        <v>100</v>
      </c>
      <c r="O341" s="598">
        <v>100</v>
      </c>
      <c r="P341" s="103" t="s">
        <v>93</v>
      </c>
      <c r="Q341" s="63">
        <v>100</v>
      </c>
      <c r="R341" s="63">
        <v>100</v>
      </c>
      <c r="S341" s="63">
        <v>100</v>
      </c>
    </row>
    <row r="342" spans="1:19" ht="63" customHeight="1" x14ac:dyDescent="0.25">
      <c r="A342" s="540"/>
      <c r="B342" s="543"/>
      <c r="C342" s="540"/>
      <c r="D342" s="599"/>
      <c r="E342" s="599"/>
      <c r="F342" s="599"/>
      <c r="G342" s="599"/>
      <c r="H342" s="599"/>
      <c r="I342" s="599"/>
      <c r="J342" s="599"/>
      <c r="K342" s="599"/>
      <c r="L342" s="599"/>
      <c r="M342" s="599"/>
      <c r="N342" s="599"/>
      <c r="O342" s="599"/>
      <c r="P342" s="104" t="s">
        <v>94</v>
      </c>
      <c r="Q342" s="63">
        <v>90</v>
      </c>
      <c r="R342" s="63">
        <v>90</v>
      </c>
      <c r="S342" s="63">
        <v>100</v>
      </c>
    </row>
    <row r="343" spans="1:19" ht="52.5" customHeight="1" x14ac:dyDescent="0.25">
      <c r="A343" s="540"/>
      <c r="B343" s="543"/>
      <c r="C343" s="540"/>
      <c r="D343" s="599"/>
      <c r="E343" s="599"/>
      <c r="F343" s="599"/>
      <c r="G343" s="599"/>
      <c r="H343" s="599"/>
      <c r="I343" s="599"/>
      <c r="J343" s="599"/>
      <c r="K343" s="599"/>
      <c r="L343" s="599"/>
      <c r="M343" s="599"/>
      <c r="N343" s="599"/>
      <c r="O343" s="599"/>
      <c r="P343" s="104" t="s">
        <v>95</v>
      </c>
      <c r="Q343" s="63">
        <v>100</v>
      </c>
      <c r="R343" s="63">
        <v>100</v>
      </c>
      <c r="S343" s="63">
        <v>100</v>
      </c>
    </row>
    <row r="344" spans="1:19" ht="48" customHeight="1" x14ac:dyDescent="0.25">
      <c r="A344" s="540"/>
      <c r="B344" s="543"/>
      <c r="C344" s="540"/>
      <c r="D344" s="599"/>
      <c r="E344" s="599"/>
      <c r="F344" s="599"/>
      <c r="G344" s="599"/>
      <c r="H344" s="599"/>
      <c r="I344" s="599"/>
      <c r="J344" s="599"/>
      <c r="K344" s="599"/>
      <c r="L344" s="599"/>
      <c r="M344" s="599"/>
      <c r="N344" s="599"/>
      <c r="O344" s="599"/>
      <c r="P344" s="104" t="s">
        <v>96</v>
      </c>
      <c r="Q344" s="63">
        <v>1</v>
      </c>
      <c r="R344" s="63">
        <v>1</v>
      </c>
      <c r="S344" s="63">
        <v>100</v>
      </c>
    </row>
    <row r="345" spans="1:19" ht="87" customHeight="1" x14ac:dyDescent="0.25">
      <c r="A345" s="540"/>
      <c r="B345" s="543"/>
      <c r="C345" s="541"/>
      <c r="D345" s="600"/>
      <c r="E345" s="600"/>
      <c r="F345" s="600"/>
      <c r="G345" s="600"/>
      <c r="H345" s="600"/>
      <c r="I345" s="600"/>
      <c r="J345" s="600"/>
      <c r="K345" s="600"/>
      <c r="L345" s="600"/>
      <c r="M345" s="600"/>
      <c r="N345" s="600"/>
      <c r="O345" s="600"/>
      <c r="P345" s="104" t="s">
        <v>97</v>
      </c>
      <c r="Q345" s="63">
        <v>100</v>
      </c>
      <c r="R345" s="63">
        <v>100</v>
      </c>
      <c r="S345" s="63">
        <v>100</v>
      </c>
    </row>
    <row r="346" spans="1:19" ht="49.5" customHeight="1" x14ac:dyDescent="0.25">
      <c r="A346" s="540"/>
      <c r="B346" s="543"/>
      <c r="C346" s="539">
        <v>2020</v>
      </c>
      <c r="D346" s="598">
        <v>379.1</v>
      </c>
      <c r="E346" s="598">
        <v>379.06</v>
      </c>
      <c r="F346" s="598">
        <f>SUM(F347+F348+F349+F350+F458)</f>
        <v>0</v>
      </c>
      <c r="G346" s="598">
        <f>SUM(G347+G348+G349+G350+G458)</f>
        <v>0</v>
      </c>
      <c r="H346" s="598">
        <f>SUM(H347+H348+H349+H350+H458)</f>
        <v>0</v>
      </c>
      <c r="I346" s="598">
        <f>SUM(I347+I348+I349+I350+I458)</f>
        <v>0</v>
      </c>
      <c r="J346" s="598">
        <v>379.1</v>
      </c>
      <c r="K346" s="598">
        <v>379.06</v>
      </c>
      <c r="L346" s="598">
        <f>SUM(L347+L348+L349+L350+L458)</f>
        <v>0</v>
      </c>
      <c r="M346" s="598">
        <f>SUM(M347+M348+M349+M350+M458)</f>
        <v>0</v>
      </c>
      <c r="N346" s="598">
        <v>100</v>
      </c>
      <c r="O346" s="601">
        <f>E346/D346</f>
        <v>0.99989448694275906</v>
      </c>
      <c r="P346" s="103" t="s">
        <v>93</v>
      </c>
      <c r="Q346" s="63">
        <v>100</v>
      </c>
      <c r="R346" s="63">
        <v>115.3</v>
      </c>
      <c r="S346" s="63">
        <v>115.3</v>
      </c>
    </row>
    <row r="347" spans="1:19" ht="63" customHeight="1" x14ac:dyDescent="0.25">
      <c r="A347" s="540"/>
      <c r="B347" s="543"/>
      <c r="C347" s="540"/>
      <c r="D347" s="599"/>
      <c r="E347" s="599"/>
      <c r="F347" s="599"/>
      <c r="G347" s="599"/>
      <c r="H347" s="599"/>
      <c r="I347" s="599"/>
      <c r="J347" s="599"/>
      <c r="K347" s="599"/>
      <c r="L347" s="599"/>
      <c r="M347" s="599"/>
      <c r="N347" s="599"/>
      <c r="O347" s="602"/>
      <c r="P347" s="104" t="s">
        <v>94</v>
      </c>
      <c r="Q347" s="63">
        <v>100</v>
      </c>
      <c r="R347" s="63">
        <v>100</v>
      </c>
      <c r="S347" s="63">
        <v>100</v>
      </c>
    </row>
    <row r="348" spans="1:19" ht="51" customHeight="1" x14ac:dyDescent="0.25">
      <c r="A348" s="540"/>
      <c r="B348" s="543"/>
      <c r="C348" s="540"/>
      <c r="D348" s="599"/>
      <c r="E348" s="599"/>
      <c r="F348" s="599"/>
      <c r="G348" s="599"/>
      <c r="H348" s="599"/>
      <c r="I348" s="599"/>
      <c r="J348" s="599"/>
      <c r="K348" s="599"/>
      <c r="L348" s="599"/>
      <c r="M348" s="599"/>
      <c r="N348" s="599"/>
      <c r="O348" s="602"/>
      <c r="P348" s="104" t="s">
        <v>95</v>
      </c>
      <c r="Q348" s="63">
        <v>100</v>
      </c>
      <c r="R348" s="63">
        <v>100</v>
      </c>
      <c r="S348" s="63">
        <v>100</v>
      </c>
    </row>
    <row r="349" spans="1:19" ht="51.75" customHeight="1" x14ac:dyDescent="0.25">
      <c r="A349" s="540"/>
      <c r="B349" s="543"/>
      <c r="C349" s="540"/>
      <c r="D349" s="599"/>
      <c r="E349" s="599"/>
      <c r="F349" s="599"/>
      <c r="G349" s="599"/>
      <c r="H349" s="599"/>
      <c r="I349" s="599"/>
      <c r="J349" s="599"/>
      <c r="K349" s="599"/>
      <c r="L349" s="599"/>
      <c r="M349" s="599"/>
      <c r="N349" s="599"/>
      <c r="O349" s="602"/>
      <c r="P349" s="104" t="s">
        <v>96</v>
      </c>
      <c r="Q349" s="63">
        <v>1</v>
      </c>
      <c r="R349" s="63">
        <v>1</v>
      </c>
      <c r="S349" s="63">
        <v>100</v>
      </c>
    </row>
    <row r="350" spans="1:19" ht="87" customHeight="1" x14ac:dyDescent="0.25">
      <c r="A350" s="540"/>
      <c r="B350" s="543"/>
      <c r="C350" s="541"/>
      <c r="D350" s="600"/>
      <c r="E350" s="600"/>
      <c r="F350" s="600"/>
      <c r="G350" s="600"/>
      <c r="H350" s="600"/>
      <c r="I350" s="600"/>
      <c r="J350" s="600"/>
      <c r="K350" s="600"/>
      <c r="L350" s="600"/>
      <c r="M350" s="600"/>
      <c r="N350" s="600"/>
      <c r="O350" s="603"/>
      <c r="P350" s="104" t="s">
        <v>97</v>
      </c>
      <c r="Q350" s="63">
        <v>100</v>
      </c>
      <c r="R350" s="63">
        <v>100</v>
      </c>
      <c r="S350" s="63">
        <v>100</v>
      </c>
    </row>
    <row r="351" spans="1:19" ht="60" x14ac:dyDescent="0.25">
      <c r="A351" s="540"/>
      <c r="B351" s="543"/>
      <c r="C351" s="539">
        <v>2021</v>
      </c>
      <c r="D351" s="598">
        <v>915.33</v>
      </c>
      <c r="E351" s="598">
        <v>915.33</v>
      </c>
      <c r="F351" s="598">
        <f>SUM(F352+F353+F354+F355+F463)</f>
        <v>0</v>
      </c>
      <c r="G351" s="598">
        <f>SUM(G352+G353+G354+G355+G463)</f>
        <v>0</v>
      </c>
      <c r="H351" s="598">
        <f>SUM(H352+H353+H354+H355+H463)</f>
        <v>0</v>
      </c>
      <c r="I351" s="598">
        <f>SUM(I352+I353+I354+I355+I463)</f>
        <v>0</v>
      </c>
      <c r="J351" s="598">
        <v>915.33</v>
      </c>
      <c r="K351" s="598">
        <v>915.33</v>
      </c>
      <c r="L351" s="598">
        <f>SUM(L352+L353+L354+L355+L463)</f>
        <v>0</v>
      </c>
      <c r="M351" s="598">
        <f>SUM(M352+M353+M354+M355+M463)</f>
        <v>0</v>
      </c>
      <c r="N351" s="598">
        <v>100</v>
      </c>
      <c r="O351" s="601">
        <f>E351/D351</f>
        <v>1</v>
      </c>
      <c r="P351" s="103" t="s">
        <v>93</v>
      </c>
      <c r="Q351" s="63">
        <v>103</v>
      </c>
      <c r="R351" s="63">
        <v>117.2</v>
      </c>
      <c r="S351" s="259">
        <f>R351/Q351</f>
        <v>1.1378640776699029</v>
      </c>
    </row>
    <row r="352" spans="1:19" ht="60" x14ac:dyDescent="0.25">
      <c r="A352" s="540"/>
      <c r="B352" s="543"/>
      <c r="C352" s="540"/>
      <c r="D352" s="599"/>
      <c r="E352" s="599"/>
      <c r="F352" s="599"/>
      <c r="G352" s="599"/>
      <c r="H352" s="599"/>
      <c r="I352" s="599"/>
      <c r="J352" s="599"/>
      <c r="K352" s="599"/>
      <c r="L352" s="599"/>
      <c r="M352" s="599"/>
      <c r="N352" s="599"/>
      <c r="O352" s="602"/>
      <c r="P352" s="104" t="s">
        <v>94</v>
      </c>
      <c r="Q352" s="63">
        <v>100</v>
      </c>
      <c r="R352" s="63">
        <v>100</v>
      </c>
      <c r="S352" s="63">
        <v>100</v>
      </c>
    </row>
    <row r="353" spans="1:19" ht="48" x14ac:dyDescent="0.25">
      <c r="A353" s="540"/>
      <c r="B353" s="543"/>
      <c r="C353" s="540"/>
      <c r="D353" s="599"/>
      <c r="E353" s="599"/>
      <c r="F353" s="599"/>
      <c r="G353" s="599"/>
      <c r="H353" s="599"/>
      <c r="I353" s="599"/>
      <c r="J353" s="599"/>
      <c r="K353" s="599"/>
      <c r="L353" s="599"/>
      <c r="M353" s="599"/>
      <c r="N353" s="599"/>
      <c r="O353" s="602"/>
      <c r="P353" s="104" t="s">
        <v>95</v>
      </c>
      <c r="Q353" s="63">
        <v>100</v>
      </c>
      <c r="R353" s="63">
        <v>100</v>
      </c>
      <c r="S353" s="63">
        <v>100</v>
      </c>
    </row>
    <row r="354" spans="1:19" ht="48" x14ac:dyDescent="0.25">
      <c r="A354" s="540"/>
      <c r="B354" s="543"/>
      <c r="C354" s="540"/>
      <c r="D354" s="599"/>
      <c r="E354" s="599"/>
      <c r="F354" s="599"/>
      <c r="G354" s="599"/>
      <c r="H354" s="599"/>
      <c r="I354" s="599"/>
      <c r="J354" s="599"/>
      <c r="K354" s="599"/>
      <c r="L354" s="599"/>
      <c r="M354" s="599"/>
      <c r="N354" s="599"/>
      <c r="O354" s="602"/>
      <c r="P354" s="104" t="s">
        <v>96</v>
      </c>
      <c r="Q354" s="63">
        <v>1</v>
      </c>
      <c r="R354" s="63">
        <v>1</v>
      </c>
      <c r="S354" s="63">
        <v>100</v>
      </c>
    </row>
    <row r="355" spans="1:19" ht="84" x14ac:dyDescent="0.25">
      <c r="A355" s="540"/>
      <c r="B355" s="543"/>
      <c r="C355" s="541"/>
      <c r="D355" s="600"/>
      <c r="E355" s="600"/>
      <c r="F355" s="600"/>
      <c r="G355" s="600"/>
      <c r="H355" s="600"/>
      <c r="I355" s="600"/>
      <c r="J355" s="600"/>
      <c r="K355" s="600"/>
      <c r="L355" s="600"/>
      <c r="M355" s="600"/>
      <c r="N355" s="600"/>
      <c r="O355" s="603"/>
      <c r="P355" s="104" t="s">
        <v>97</v>
      </c>
      <c r="Q355" s="63">
        <v>100</v>
      </c>
      <c r="R355" s="63">
        <v>100</v>
      </c>
      <c r="S355" s="63">
        <v>100</v>
      </c>
    </row>
    <row r="356" spans="1:19" ht="60" x14ac:dyDescent="0.25">
      <c r="A356" s="540"/>
      <c r="B356" s="543"/>
      <c r="C356" s="539">
        <v>2022</v>
      </c>
      <c r="D356" s="598">
        <v>486.8</v>
      </c>
      <c r="E356" s="598">
        <v>486.8</v>
      </c>
      <c r="F356" s="598">
        <v>0</v>
      </c>
      <c r="G356" s="598">
        <v>0</v>
      </c>
      <c r="H356" s="598">
        <v>0</v>
      </c>
      <c r="I356" s="598">
        <v>0</v>
      </c>
      <c r="J356" s="598">
        <v>486.8</v>
      </c>
      <c r="K356" s="598">
        <v>486.8</v>
      </c>
      <c r="L356" s="598">
        <f>SUM(L357+L358+L359+L360+L468)</f>
        <v>0</v>
      </c>
      <c r="M356" s="598">
        <f>SUM(M357+M358+M359+M360+M468)</f>
        <v>0</v>
      </c>
      <c r="N356" s="598">
        <v>100</v>
      </c>
      <c r="O356" s="601">
        <f>E356/D356</f>
        <v>1</v>
      </c>
      <c r="P356" s="103" t="s">
        <v>93</v>
      </c>
      <c r="Q356" s="331">
        <v>80.900000000000006</v>
      </c>
      <c r="R356" s="331">
        <v>80.900000000000006</v>
      </c>
      <c r="S356" s="331">
        <v>100</v>
      </c>
    </row>
    <row r="357" spans="1:19" ht="60" x14ac:dyDescent="0.25">
      <c r="A357" s="540"/>
      <c r="B357" s="543"/>
      <c r="C357" s="540"/>
      <c r="D357" s="599"/>
      <c r="E357" s="599"/>
      <c r="F357" s="599"/>
      <c r="G357" s="599"/>
      <c r="H357" s="599"/>
      <c r="I357" s="599"/>
      <c r="J357" s="599"/>
      <c r="K357" s="599"/>
      <c r="L357" s="599"/>
      <c r="M357" s="599"/>
      <c r="N357" s="599"/>
      <c r="O357" s="602"/>
      <c r="P357" s="104" t="s">
        <v>94</v>
      </c>
      <c r="Q357" s="331">
        <v>100</v>
      </c>
      <c r="R357" s="331">
        <v>100</v>
      </c>
      <c r="S357" s="331">
        <v>100</v>
      </c>
    </row>
    <row r="358" spans="1:19" ht="48" x14ac:dyDescent="0.25">
      <c r="A358" s="540"/>
      <c r="B358" s="543"/>
      <c r="C358" s="540"/>
      <c r="D358" s="599"/>
      <c r="E358" s="599"/>
      <c r="F358" s="599"/>
      <c r="G358" s="599"/>
      <c r="H358" s="599"/>
      <c r="I358" s="599"/>
      <c r="J358" s="599"/>
      <c r="K358" s="599"/>
      <c r="L358" s="599"/>
      <c r="M358" s="599"/>
      <c r="N358" s="599"/>
      <c r="O358" s="602"/>
      <c r="P358" s="104" t="s">
        <v>95</v>
      </c>
      <c r="Q358" s="331">
        <v>100</v>
      </c>
      <c r="R358" s="331">
        <v>100</v>
      </c>
      <c r="S358" s="331">
        <v>100</v>
      </c>
    </row>
    <row r="359" spans="1:19" ht="48" x14ac:dyDescent="0.25">
      <c r="A359" s="540"/>
      <c r="B359" s="543"/>
      <c r="C359" s="540"/>
      <c r="D359" s="599"/>
      <c r="E359" s="599"/>
      <c r="F359" s="599"/>
      <c r="G359" s="599"/>
      <c r="H359" s="599"/>
      <c r="I359" s="599"/>
      <c r="J359" s="599"/>
      <c r="K359" s="599"/>
      <c r="L359" s="599"/>
      <c r="M359" s="599"/>
      <c r="N359" s="599"/>
      <c r="O359" s="602"/>
      <c r="P359" s="104" t="s">
        <v>96</v>
      </c>
      <c r="Q359" s="331">
        <v>1</v>
      </c>
      <c r="R359" s="331">
        <v>1</v>
      </c>
      <c r="S359" s="331">
        <v>100</v>
      </c>
    </row>
    <row r="360" spans="1:19" ht="84" x14ac:dyDescent="0.25">
      <c r="A360" s="540"/>
      <c r="B360" s="543"/>
      <c r="C360" s="541"/>
      <c r="D360" s="600"/>
      <c r="E360" s="600"/>
      <c r="F360" s="600"/>
      <c r="G360" s="600"/>
      <c r="H360" s="600"/>
      <c r="I360" s="600"/>
      <c r="J360" s="600"/>
      <c r="K360" s="600"/>
      <c r="L360" s="600"/>
      <c r="M360" s="600"/>
      <c r="N360" s="600"/>
      <c r="O360" s="603"/>
      <c r="P360" s="104" t="s">
        <v>97</v>
      </c>
      <c r="Q360" s="331">
        <v>100</v>
      </c>
      <c r="R360" s="331">
        <v>100</v>
      </c>
      <c r="S360" s="331">
        <v>100</v>
      </c>
    </row>
    <row r="361" spans="1:19" ht="60" x14ac:dyDescent="0.25">
      <c r="A361" s="540"/>
      <c r="B361" s="543"/>
      <c r="C361" s="539">
        <v>2023</v>
      </c>
      <c r="D361" s="598">
        <v>423.3</v>
      </c>
      <c r="E361" s="598">
        <v>423.3</v>
      </c>
      <c r="F361" s="598">
        <v>0</v>
      </c>
      <c r="G361" s="598">
        <v>0</v>
      </c>
      <c r="H361" s="598">
        <v>0</v>
      </c>
      <c r="I361" s="598">
        <v>0</v>
      </c>
      <c r="J361" s="598">
        <v>423.3</v>
      </c>
      <c r="K361" s="598">
        <v>423.3</v>
      </c>
      <c r="L361" s="598">
        <f>SUM(L362+L363+L364+L365+L473)</f>
        <v>0</v>
      </c>
      <c r="M361" s="598">
        <f>SUM(M362+M363+M364+M365+M473)</f>
        <v>0</v>
      </c>
      <c r="N361" s="598">
        <v>100</v>
      </c>
      <c r="O361" s="601">
        <f>E361/D361</f>
        <v>1</v>
      </c>
      <c r="P361" s="103" t="s">
        <v>93</v>
      </c>
      <c r="Q361" s="366">
        <v>192.5</v>
      </c>
      <c r="R361" s="366">
        <v>195.6</v>
      </c>
      <c r="S361" s="366">
        <v>101.61</v>
      </c>
    </row>
    <row r="362" spans="1:19" ht="60" x14ac:dyDescent="0.25">
      <c r="A362" s="540"/>
      <c r="B362" s="543"/>
      <c r="C362" s="540"/>
      <c r="D362" s="599"/>
      <c r="E362" s="599"/>
      <c r="F362" s="599"/>
      <c r="G362" s="599"/>
      <c r="H362" s="599"/>
      <c r="I362" s="599"/>
      <c r="J362" s="599"/>
      <c r="K362" s="599"/>
      <c r="L362" s="599"/>
      <c r="M362" s="599"/>
      <c r="N362" s="599"/>
      <c r="O362" s="602"/>
      <c r="P362" s="104" t="s">
        <v>94</v>
      </c>
      <c r="Q362" s="366">
        <v>100</v>
      </c>
      <c r="R362" s="366">
        <v>100</v>
      </c>
      <c r="S362" s="366">
        <v>100</v>
      </c>
    </row>
    <row r="363" spans="1:19" ht="48" x14ac:dyDescent="0.25">
      <c r="A363" s="540"/>
      <c r="B363" s="543"/>
      <c r="C363" s="540"/>
      <c r="D363" s="599"/>
      <c r="E363" s="599"/>
      <c r="F363" s="599"/>
      <c r="G363" s="599"/>
      <c r="H363" s="599"/>
      <c r="I363" s="599"/>
      <c r="J363" s="599"/>
      <c r="K363" s="599"/>
      <c r="L363" s="599"/>
      <c r="M363" s="599"/>
      <c r="N363" s="599"/>
      <c r="O363" s="602"/>
      <c r="P363" s="104" t="s">
        <v>95</v>
      </c>
      <c r="Q363" s="366">
        <v>100</v>
      </c>
      <c r="R363" s="366">
        <v>100</v>
      </c>
      <c r="S363" s="366">
        <v>100</v>
      </c>
    </row>
    <row r="364" spans="1:19" ht="48" x14ac:dyDescent="0.25">
      <c r="A364" s="540"/>
      <c r="B364" s="543"/>
      <c r="C364" s="540"/>
      <c r="D364" s="599"/>
      <c r="E364" s="599"/>
      <c r="F364" s="599"/>
      <c r="G364" s="599"/>
      <c r="H364" s="599"/>
      <c r="I364" s="599"/>
      <c r="J364" s="599"/>
      <c r="K364" s="599"/>
      <c r="L364" s="599"/>
      <c r="M364" s="599"/>
      <c r="N364" s="599"/>
      <c r="O364" s="602"/>
      <c r="P364" s="104" t="s">
        <v>96</v>
      </c>
      <c r="Q364" s="366">
        <v>1</v>
      </c>
      <c r="R364" s="366">
        <v>1</v>
      </c>
      <c r="S364" s="366">
        <v>100</v>
      </c>
    </row>
    <row r="365" spans="1:19" ht="84" x14ac:dyDescent="0.25">
      <c r="A365" s="540"/>
      <c r="B365" s="543"/>
      <c r="C365" s="541"/>
      <c r="D365" s="600"/>
      <c r="E365" s="600"/>
      <c r="F365" s="600"/>
      <c r="G365" s="600"/>
      <c r="H365" s="600"/>
      <c r="I365" s="600"/>
      <c r="J365" s="600"/>
      <c r="K365" s="600"/>
      <c r="L365" s="600"/>
      <c r="M365" s="600"/>
      <c r="N365" s="600"/>
      <c r="O365" s="603"/>
      <c r="P365" s="104" t="s">
        <v>97</v>
      </c>
      <c r="Q365" s="366">
        <v>100</v>
      </c>
      <c r="R365" s="366">
        <v>100</v>
      </c>
      <c r="S365" s="366">
        <v>100</v>
      </c>
    </row>
    <row r="366" spans="1:19" ht="60" x14ac:dyDescent="0.25">
      <c r="A366" s="540"/>
      <c r="B366" s="543"/>
      <c r="C366" s="539">
        <v>2024</v>
      </c>
      <c r="D366" s="598">
        <v>653.9</v>
      </c>
      <c r="E366" s="598">
        <v>653.79999999999995</v>
      </c>
      <c r="F366" s="598">
        <v>0</v>
      </c>
      <c r="G366" s="598">
        <v>0</v>
      </c>
      <c r="H366" s="598">
        <v>0</v>
      </c>
      <c r="I366" s="598">
        <v>0</v>
      </c>
      <c r="J366" s="598">
        <v>653.9</v>
      </c>
      <c r="K366" s="598">
        <v>653.79999999999995</v>
      </c>
      <c r="L366" s="598">
        <f>SUM(L367+L368+L369+L370+L478)</f>
        <v>0</v>
      </c>
      <c r="M366" s="598">
        <f>SUM(M367+M368+M369+M370+M478)</f>
        <v>0</v>
      </c>
      <c r="N366" s="598">
        <v>100</v>
      </c>
      <c r="O366" s="601">
        <f>E366/D366</f>
        <v>0.99984707141764795</v>
      </c>
      <c r="P366" s="103" t="s">
        <v>93</v>
      </c>
      <c r="Q366" s="447">
        <v>103.5</v>
      </c>
      <c r="R366" s="447">
        <v>103.5</v>
      </c>
      <c r="S366" s="447">
        <v>100</v>
      </c>
    </row>
    <row r="367" spans="1:19" ht="60" x14ac:dyDescent="0.25">
      <c r="A367" s="540"/>
      <c r="B367" s="543"/>
      <c r="C367" s="540"/>
      <c r="D367" s="599"/>
      <c r="E367" s="599"/>
      <c r="F367" s="599"/>
      <c r="G367" s="599"/>
      <c r="H367" s="599"/>
      <c r="I367" s="599"/>
      <c r="J367" s="599"/>
      <c r="K367" s="599"/>
      <c r="L367" s="599"/>
      <c r="M367" s="599"/>
      <c r="N367" s="599"/>
      <c r="O367" s="602"/>
      <c r="P367" s="104" t="s">
        <v>94</v>
      </c>
      <c r="Q367" s="447">
        <v>100</v>
      </c>
      <c r="R367" s="447">
        <v>100</v>
      </c>
      <c r="S367" s="447">
        <v>100</v>
      </c>
    </row>
    <row r="368" spans="1:19" ht="48" x14ac:dyDescent="0.25">
      <c r="A368" s="540"/>
      <c r="B368" s="543"/>
      <c r="C368" s="540"/>
      <c r="D368" s="599"/>
      <c r="E368" s="599"/>
      <c r="F368" s="599"/>
      <c r="G368" s="599"/>
      <c r="H368" s="599"/>
      <c r="I368" s="599"/>
      <c r="J368" s="599"/>
      <c r="K368" s="599"/>
      <c r="L368" s="599"/>
      <c r="M368" s="599"/>
      <c r="N368" s="599"/>
      <c r="O368" s="602"/>
      <c r="P368" s="104" t="s">
        <v>95</v>
      </c>
      <c r="Q368" s="447">
        <v>100</v>
      </c>
      <c r="R368" s="447">
        <v>100</v>
      </c>
      <c r="S368" s="447">
        <v>100</v>
      </c>
    </row>
    <row r="369" spans="1:19" ht="48" x14ac:dyDescent="0.25">
      <c r="A369" s="540"/>
      <c r="B369" s="543"/>
      <c r="C369" s="540"/>
      <c r="D369" s="599"/>
      <c r="E369" s="599"/>
      <c r="F369" s="599"/>
      <c r="G369" s="599"/>
      <c r="H369" s="599"/>
      <c r="I369" s="599"/>
      <c r="J369" s="599"/>
      <c r="K369" s="599"/>
      <c r="L369" s="599"/>
      <c r="M369" s="599"/>
      <c r="N369" s="599"/>
      <c r="O369" s="602"/>
      <c r="P369" s="104" t="s">
        <v>96</v>
      </c>
      <c r="Q369" s="447">
        <v>1</v>
      </c>
      <c r="R369" s="447">
        <v>1</v>
      </c>
      <c r="S369" s="447">
        <v>100</v>
      </c>
    </row>
    <row r="370" spans="1:19" ht="84" x14ac:dyDescent="0.25">
      <c r="A370" s="541"/>
      <c r="B370" s="544"/>
      <c r="C370" s="541"/>
      <c r="D370" s="600"/>
      <c r="E370" s="600"/>
      <c r="F370" s="600"/>
      <c r="G370" s="600"/>
      <c r="H370" s="600"/>
      <c r="I370" s="600"/>
      <c r="J370" s="600"/>
      <c r="K370" s="600"/>
      <c r="L370" s="600"/>
      <c r="M370" s="600"/>
      <c r="N370" s="600"/>
      <c r="O370" s="603"/>
      <c r="P370" s="104" t="s">
        <v>97</v>
      </c>
      <c r="Q370" s="447">
        <v>100</v>
      </c>
      <c r="R370" s="447">
        <v>100</v>
      </c>
      <c r="S370" s="447">
        <v>100</v>
      </c>
    </row>
    <row r="371" spans="1:19" ht="15" customHeight="1" x14ac:dyDescent="0.25">
      <c r="A371" s="539" t="s">
        <v>340</v>
      </c>
      <c r="B371" s="591" t="s">
        <v>341</v>
      </c>
      <c r="C371" s="126">
        <v>2018</v>
      </c>
      <c r="D371" s="131">
        <v>1407.5</v>
      </c>
      <c r="E371" s="131">
        <v>1407.5</v>
      </c>
      <c r="F371" s="131">
        <v>0</v>
      </c>
      <c r="G371" s="131">
        <v>0</v>
      </c>
      <c r="H371" s="131">
        <v>0</v>
      </c>
      <c r="I371" s="131">
        <v>0</v>
      </c>
      <c r="J371" s="131">
        <v>1407.5</v>
      </c>
      <c r="K371" s="131">
        <v>1407.5</v>
      </c>
      <c r="L371" s="131">
        <v>0</v>
      </c>
      <c r="M371" s="131">
        <v>0</v>
      </c>
      <c r="N371" s="131">
        <v>100</v>
      </c>
      <c r="O371" s="131">
        <v>100</v>
      </c>
      <c r="P371" s="585" t="s">
        <v>21</v>
      </c>
      <c r="Q371" s="588" t="s">
        <v>21</v>
      </c>
      <c r="R371" s="588" t="s">
        <v>21</v>
      </c>
      <c r="S371" s="588" t="s">
        <v>21</v>
      </c>
    </row>
    <row r="372" spans="1:19" x14ac:dyDescent="0.25">
      <c r="A372" s="540"/>
      <c r="B372" s="592"/>
      <c r="C372" s="157">
        <v>2019</v>
      </c>
      <c r="D372" s="158">
        <v>3035.9</v>
      </c>
      <c r="E372" s="158">
        <v>3035.8</v>
      </c>
      <c r="F372" s="158">
        <v>0</v>
      </c>
      <c r="G372" s="158">
        <v>0</v>
      </c>
      <c r="H372" s="158">
        <v>0</v>
      </c>
      <c r="I372" s="158">
        <v>0</v>
      </c>
      <c r="J372" s="158">
        <v>3035.9</v>
      </c>
      <c r="K372" s="158">
        <v>3035.8</v>
      </c>
      <c r="L372" s="158">
        <v>0</v>
      </c>
      <c r="M372" s="158">
        <v>0</v>
      </c>
      <c r="N372" s="158">
        <v>100</v>
      </c>
      <c r="O372" s="158">
        <v>100</v>
      </c>
      <c r="P372" s="586"/>
      <c r="Q372" s="589"/>
      <c r="R372" s="589"/>
      <c r="S372" s="589"/>
    </row>
    <row r="373" spans="1:19" x14ac:dyDescent="0.25">
      <c r="A373" s="540"/>
      <c r="B373" s="592"/>
      <c r="C373" s="170">
        <v>2020</v>
      </c>
      <c r="D373" s="171">
        <v>4772.5</v>
      </c>
      <c r="E373" s="171">
        <v>4769.97</v>
      </c>
      <c r="F373" s="171">
        <v>0</v>
      </c>
      <c r="G373" s="171">
        <v>0</v>
      </c>
      <c r="H373" s="171">
        <v>0</v>
      </c>
      <c r="I373" s="171">
        <v>0</v>
      </c>
      <c r="J373" s="171">
        <v>4772.5</v>
      </c>
      <c r="K373" s="171">
        <v>4769.97</v>
      </c>
      <c r="L373" s="171">
        <v>0</v>
      </c>
      <c r="M373" s="171">
        <v>0</v>
      </c>
      <c r="N373" s="171">
        <v>100</v>
      </c>
      <c r="O373" s="192">
        <f>E373/D373</f>
        <v>0.99946987951807231</v>
      </c>
      <c r="P373" s="586"/>
      <c r="Q373" s="589"/>
      <c r="R373" s="589"/>
      <c r="S373" s="589"/>
    </row>
    <row r="374" spans="1:19" x14ac:dyDescent="0.25">
      <c r="A374" s="540"/>
      <c r="B374" s="592"/>
      <c r="C374" s="238">
        <v>2021</v>
      </c>
      <c r="D374" s="239">
        <v>4296.1099999999997</v>
      </c>
      <c r="E374" s="239">
        <v>4296.1099999999997</v>
      </c>
      <c r="F374" s="239">
        <v>0</v>
      </c>
      <c r="G374" s="239">
        <v>0</v>
      </c>
      <c r="H374" s="239">
        <v>0</v>
      </c>
      <c r="I374" s="239">
        <v>0</v>
      </c>
      <c r="J374" s="239">
        <v>4296.1099999999997</v>
      </c>
      <c r="K374" s="239">
        <v>4296.1099999999997</v>
      </c>
      <c r="L374" s="239">
        <v>0</v>
      </c>
      <c r="M374" s="239">
        <v>0</v>
      </c>
      <c r="N374" s="239">
        <v>100</v>
      </c>
      <c r="O374" s="240">
        <v>1</v>
      </c>
      <c r="P374" s="586"/>
      <c r="Q374" s="589"/>
      <c r="R374" s="589"/>
      <c r="S374" s="589"/>
    </row>
    <row r="375" spans="1:19" x14ac:dyDescent="0.25">
      <c r="A375" s="540"/>
      <c r="B375" s="592"/>
      <c r="C375" s="329">
        <v>2022</v>
      </c>
      <c r="D375" s="332">
        <v>10749.4</v>
      </c>
      <c r="E375" s="332">
        <v>10749.4</v>
      </c>
      <c r="F375" s="332">
        <v>0</v>
      </c>
      <c r="G375" s="332">
        <v>0</v>
      </c>
      <c r="H375" s="332">
        <v>0</v>
      </c>
      <c r="I375" s="332">
        <v>0</v>
      </c>
      <c r="J375" s="332">
        <v>10749.4</v>
      </c>
      <c r="K375" s="332">
        <v>10749.4</v>
      </c>
      <c r="L375" s="332">
        <v>0</v>
      </c>
      <c r="M375" s="332">
        <v>0</v>
      </c>
      <c r="N375" s="332">
        <v>100</v>
      </c>
      <c r="O375" s="333">
        <v>1</v>
      </c>
      <c r="P375" s="586"/>
      <c r="Q375" s="589"/>
      <c r="R375" s="589"/>
      <c r="S375" s="589"/>
    </row>
    <row r="376" spans="1:19" x14ac:dyDescent="0.25">
      <c r="A376" s="540"/>
      <c r="B376" s="592"/>
      <c r="C376" s="355">
        <v>2023</v>
      </c>
      <c r="D376" s="353">
        <v>3590.3</v>
      </c>
      <c r="E376" s="353">
        <v>3590.3</v>
      </c>
      <c r="F376" s="353">
        <v>0</v>
      </c>
      <c r="G376" s="353">
        <v>0</v>
      </c>
      <c r="H376" s="353">
        <v>0</v>
      </c>
      <c r="I376" s="353">
        <v>0</v>
      </c>
      <c r="J376" s="353">
        <v>3590.3</v>
      </c>
      <c r="K376" s="353">
        <v>3590.3</v>
      </c>
      <c r="L376" s="353">
        <v>0</v>
      </c>
      <c r="M376" s="353">
        <v>0</v>
      </c>
      <c r="N376" s="353">
        <v>100</v>
      </c>
      <c r="O376" s="364">
        <v>1</v>
      </c>
      <c r="P376" s="586"/>
      <c r="Q376" s="589"/>
      <c r="R376" s="589"/>
      <c r="S376" s="589"/>
    </row>
    <row r="377" spans="1:19" x14ac:dyDescent="0.25">
      <c r="A377" s="541"/>
      <c r="B377" s="593"/>
      <c r="C377" s="420">
        <v>2024</v>
      </c>
      <c r="D377" s="421">
        <v>15795.6</v>
      </c>
      <c r="E377" s="421">
        <v>15794.36</v>
      </c>
      <c r="F377" s="421">
        <v>0</v>
      </c>
      <c r="G377" s="421">
        <v>0</v>
      </c>
      <c r="H377" s="421">
        <v>0</v>
      </c>
      <c r="I377" s="421">
        <v>0</v>
      </c>
      <c r="J377" s="421">
        <v>15795.6</v>
      </c>
      <c r="K377" s="421">
        <v>15794.36</v>
      </c>
      <c r="L377" s="421">
        <v>0</v>
      </c>
      <c r="M377" s="421">
        <v>0</v>
      </c>
      <c r="N377" s="421">
        <v>100</v>
      </c>
      <c r="O377" s="438">
        <f>E377/D377</f>
        <v>0.99992149712578182</v>
      </c>
      <c r="P377" s="587"/>
      <c r="Q377" s="590"/>
      <c r="R377" s="590"/>
      <c r="S377" s="590"/>
    </row>
    <row r="378" spans="1:19" ht="18.75" customHeight="1" x14ac:dyDescent="0.25">
      <c r="A378" s="539" t="s">
        <v>355</v>
      </c>
      <c r="B378" s="591" t="s">
        <v>356</v>
      </c>
      <c r="C378" s="157">
        <v>2019</v>
      </c>
      <c r="D378" s="158">
        <v>724.5</v>
      </c>
      <c r="E378" s="158">
        <v>724.5</v>
      </c>
      <c r="F378" s="158">
        <v>0</v>
      </c>
      <c r="G378" s="158">
        <v>0</v>
      </c>
      <c r="H378" s="158">
        <v>0</v>
      </c>
      <c r="I378" s="158">
        <v>0</v>
      </c>
      <c r="J378" s="158">
        <v>724.5</v>
      </c>
      <c r="K378" s="158">
        <v>724.5</v>
      </c>
      <c r="L378" s="158">
        <v>0</v>
      </c>
      <c r="M378" s="158">
        <v>0</v>
      </c>
      <c r="N378" s="158">
        <v>100</v>
      </c>
      <c r="O378" s="158">
        <v>100</v>
      </c>
      <c r="P378" s="585" t="s">
        <v>21</v>
      </c>
      <c r="Q378" s="588" t="s">
        <v>21</v>
      </c>
      <c r="R378" s="588" t="s">
        <v>21</v>
      </c>
      <c r="S378" s="588" t="s">
        <v>21</v>
      </c>
    </row>
    <row r="379" spans="1:19" ht="18.75" customHeight="1" x14ac:dyDescent="0.25">
      <c r="A379" s="540"/>
      <c r="B379" s="592"/>
      <c r="C379" s="170">
        <v>2020</v>
      </c>
      <c r="D379" s="171">
        <v>2006</v>
      </c>
      <c r="E379" s="171">
        <v>2006</v>
      </c>
      <c r="F379" s="171">
        <v>0</v>
      </c>
      <c r="G379" s="171">
        <v>0</v>
      </c>
      <c r="H379" s="171">
        <v>0</v>
      </c>
      <c r="I379" s="171">
        <v>0</v>
      </c>
      <c r="J379" s="171">
        <v>2006</v>
      </c>
      <c r="K379" s="171">
        <v>2006</v>
      </c>
      <c r="L379" s="171">
        <v>0</v>
      </c>
      <c r="M379" s="171">
        <v>0</v>
      </c>
      <c r="N379" s="171">
        <v>100</v>
      </c>
      <c r="O379" s="171">
        <v>100</v>
      </c>
      <c r="P379" s="586"/>
      <c r="Q379" s="589"/>
      <c r="R379" s="589"/>
      <c r="S379" s="589"/>
    </row>
    <row r="380" spans="1:19" ht="16.899999999999999" customHeight="1" x14ac:dyDescent="0.25">
      <c r="A380" s="540"/>
      <c r="B380" s="592"/>
      <c r="C380" s="238">
        <v>2021</v>
      </c>
      <c r="D380" s="239">
        <v>4000</v>
      </c>
      <c r="E380" s="239">
        <v>4000</v>
      </c>
      <c r="F380" s="239">
        <v>0</v>
      </c>
      <c r="G380" s="239">
        <v>0</v>
      </c>
      <c r="H380" s="239">
        <v>0</v>
      </c>
      <c r="I380" s="239">
        <v>0</v>
      </c>
      <c r="J380" s="239">
        <v>4000</v>
      </c>
      <c r="K380" s="239">
        <v>4000</v>
      </c>
      <c r="L380" s="239">
        <v>0</v>
      </c>
      <c r="M380" s="239">
        <v>0</v>
      </c>
      <c r="N380" s="239">
        <v>100</v>
      </c>
      <c r="O380" s="239">
        <v>100</v>
      </c>
      <c r="P380" s="586"/>
      <c r="Q380" s="589"/>
      <c r="R380" s="589"/>
      <c r="S380" s="589"/>
    </row>
    <row r="381" spans="1:19" ht="16.899999999999999" customHeight="1" x14ac:dyDescent="0.25">
      <c r="A381" s="540"/>
      <c r="B381" s="592"/>
      <c r="C381" s="329">
        <v>2022</v>
      </c>
      <c r="D381" s="332">
        <v>2000</v>
      </c>
      <c r="E381" s="332">
        <v>2000</v>
      </c>
      <c r="F381" s="332">
        <v>0</v>
      </c>
      <c r="G381" s="332">
        <v>0</v>
      </c>
      <c r="H381" s="332">
        <v>0</v>
      </c>
      <c r="I381" s="332">
        <v>0</v>
      </c>
      <c r="J381" s="332">
        <v>2000</v>
      </c>
      <c r="K381" s="332">
        <v>2000</v>
      </c>
      <c r="L381" s="332">
        <v>0</v>
      </c>
      <c r="M381" s="332">
        <v>0</v>
      </c>
      <c r="N381" s="332">
        <v>100</v>
      </c>
      <c r="O381" s="332">
        <v>100</v>
      </c>
      <c r="P381" s="586"/>
      <c r="Q381" s="589"/>
      <c r="R381" s="589"/>
      <c r="S381" s="589"/>
    </row>
    <row r="382" spans="1:19" ht="16.899999999999999" customHeight="1" x14ac:dyDescent="0.25">
      <c r="A382" s="540"/>
      <c r="B382" s="592"/>
      <c r="C382" s="355">
        <v>2023</v>
      </c>
      <c r="D382" s="353">
        <v>4200</v>
      </c>
      <c r="E382" s="353">
        <v>4200</v>
      </c>
      <c r="F382" s="353">
        <v>0</v>
      </c>
      <c r="G382" s="353">
        <v>0</v>
      </c>
      <c r="H382" s="353">
        <v>0</v>
      </c>
      <c r="I382" s="353">
        <v>0</v>
      </c>
      <c r="J382" s="353">
        <v>4200</v>
      </c>
      <c r="K382" s="353">
        <v>4200</v>
      </c>
      <c r="L382" s="353">
        <v>0</v>
      </c>
      <c r="M382" s="353">
        <v>0</v>
      </c>
      <c r="N382" s="353">
        <v>100</v>
      </c>
      <c r="O382" s="353">
        <v>100</v>
      </c>
      <c r="P382" s="586"/>
      <c r="Q382" s="589"/>
      <c r="R382" s="589"/>
      <c r="S382" s="589"/>
    </row>
    <row r="383" spans="1:19" ht="16.899999999999999" customHeight="1" x14ac:dyDescent="0.25">
      <c r="A383" s="541"/>
      <c r="B383" s="593"/>
      <c r="C383" s="420">
        <v>2024</v>
      </c>
      <c r="D383" s="421">
        <v>7000</v>
      </c>
      <c r="E383" s="421">
        <v>7000</v>
      </c>
      <c r="F383" s="421">
        <v>0</v>
      </c>
      <c r="G383" s="421">
        <v>0</v>
      </c>
      <c r="H383" s="421">
        <v>0</v>
      </c>
      <c r="I383" s="421">
        <v>0</v>
      </c>
      <c r="J383" s="421">
        <v>7000</v>
      </c>
      <c r="K383" s="421">
        <v>7000</v>
      </c>
      <c r="L383" s="421">
        <v>0</v>
      </c>
      <c r="M383" s="421">
        <v>0</v>
      </c>
      <c r="N383" s="421">
        <v>100</v>
      </c>
      <c r="O383" s="421">
        <v>100</v>
      </c>
      <c r="P383" s="587"/>
      <c r="Q383" s="590"/>
      <c r="R383" s="590"/>
      <c r="S383" s="590"/>
    </row>
    <row r="384" spans="1:19" x14ac:dyDescent="0.25">
      <c r="A384" s="539" t="s">
        <v>357</v>
      </c>
      <c r="B384" s="591" t="s">
        <v>358</v>
      </c>
      <c r="C384" s="157">
        <v>2019</v>
      </c>
      <c r="D384" s="158">
        <v>23</v>
      </c>
      <c r="E384" s="158">
        <v>23</v>
      </c>
      <c r="F384" s="158">
        <v>0</v>
      </c>
      <c r="G384" s="158">
        <v>0</v>
      </c>
      <c r="H384" s="158">
        <v>0</v>
      </c>
      <c r="I384" s="158">
        <v>0</v>
      </c>
      <c r="J384" s="158">
        <v>23</v>
      </c>
      <c r="K384" s="158">
        <v>23</v>
      </c>
      <c r="L384" s="158">
        <v>0</v>
      </c>
      <c r="M384" s="158">
        <v>0</v>
      </c>
      <c r="N384" s="158">
        <v>100</v>
      </c>
      <c r="O384" s="158">
        <v>100</v>
      </c>
      <c r="P384" s="585" t="s">
        <v>21</v>
      </c>
      <c r="Q384" s="588" t="s">
        <v>21</v>
      </c>
      <c r="R384" s="588" t="s">
        <v>21</v>
      </c>
      <c r="S384" s="588" t="s">
        <v>21</v>
      </c>
    </row>
    <row r="385" spans="1:19" ht="17.25" customHeight="1" x14ac:dyDescent="0.25">
      <c r="A385" s="541"/>
      <c r="B385" s="593"/>
      <c r="C385" s="170">
        <v>2020</v>
      </c>
      <c r="D385" s="171">
        <v>23</v>
      </c>
      <c r="E385" s="171">
        <v>23</v>
      </c>
      <c r="F385" s="171">
        <v>0</v>
      </c>
      <c r="G385" s="171">
        <v>0</v>
      </c>
      <c r="H385" s="171">
        <v>0</v>
      </c>
      <c r="I385" s="171">
        <v>0</v>
      </c>
      <c r="J385" s="171">
        <v>23</v>
      </c>
      <c r="K385" s="171">
        <v>23</v>
      </c>
      <c r="L385" s="171">
        <v>0</v>
      </c>
      <c r="M385" s="171">
        <v>0</v>
      </c>
      <c r="N385" s="171">
        <v>100</v>
      </c>
      <c r="O385" s="171">
        <v>100</v>
      </c>
      <c r="P385" s="587"/>
      <c r="Q385" s="590"/>
      <c r="R385" s="590"/>
      <c r="S385" s="590"/>
    </row>
    <row r="386" spans="1:19" ht="28.9" customHeight="1" x14ac:dyDescent="0.25">
      <c r="A386" s="539" t="s">
        <v>486</v>
      </c>
      <c r="B386" s="591" t="s">
        <v>487</v>
      </c>
      <c r="C386" s="329">
        <v>2022</v>
      </c>
      <c r="D386" s="332">
        <v>24210</v>
      </c>
      <c r="E386" s="332">
        <v>24210</v>
      </c>
      <c r="F386" s="332">
        <v>0</v>
      </c>
      <c r="G386" s="332">
        <v>0</v>
      </c>
      <c r="H386" s="332">
        <v>0</v>
      </c>
      <c r="I386" s="332">
        <v>0</v>
      </c>
      <c r="J386" s="332">
        <v>24210</v>
      </c>
      <c r="K386" s="332">
        <v>24210</v>
      </c>
      <c r="L386" s="332">
        <v>0</v>
      </c>
      <c r="M386" s="332">
        <v>0</v>
      </c>
      <c r="N386" s="332">
        <v>100</v>
      </c>
      <c r="O386" s="332">
        <v>100</v>
      </c>
      <c r="P386" s="338" t="s">
        <v>21</v>
      </c>
      <c r="Q386" s="328" t="s">
        <v>21</v>
      </c>
      <c r="R386" s="328" t="s">
        <v>21</v>
      </c>
      <c r="S386" s="328" t="s">
        <v>21</v>
      </c>
    </row>
    <row r="387" spans="1:19" ht="72.75" customHeight="1" x14ac:dyDescent="0.25">
      <c r="A387" s="541"/>
      <c r="B387" s="593"/>
      <c r="C387" s="355">
        <v>2023</v>
      </c>
      <c r="D387" s="353">
        <v>0</v>
      </c>
      <c r="E387" s="353">
        <v>0</v>
      </c>
      <c r="F387" s="353">
        <v>0</v>
      </c>
      <c r="G387" s="353">
        <v>0</v>
      </c>
      <c r="H387" s="353">
        <v>0</v>
      </c>
      <c r="I387" s="353">
        <v>0</v>
      </c>
      <c r="J387" s="353">
        <v>0</v>
      </c>
      <c r="K387" s="353">
        <v>0</v>
      </c>
      <c r="L387" s="353">
        <v>0</v>
      </c>
      <c r="M387" s="353">
        <v>0</v>
      </c>
      <c r="N387" s="353">
        <v>100</v>
      </c>
      <c r="O387" s="353">
        <v>100</v>
      </c>
      <c r="P387" s="338"/>
      <c r="Q387" s="361"/>
      <c r="R387" s="361"/>
      <c r="S387" s="361"/>
    </row>
    <row r="388" spans="1:19" ht="15" customHeight="1" x14ac:dyDescent="0.25">
      <c r="A388" s="545" t="s">
        <v>98</v>
      </c>
      <c r="B388" s="514" t="s">
        <v>409</v>
      </c>
      <c r="C388" s="10" t="s">
        <v>569</v>
      </c>
      <c r="D388" s="11">
        <f>SUM(D389:D399)</f>
        <v>7028020.2299999995</v>
      </c>
      <c r="E388" s="11">
        <f t="shared" ref="E388:M388" si="113">SUM(E389:E399)</f>
        <v>8274366.9900000012</v>
      </c>
      <c r="F388" s="11">
        <f t="shared" si="113"/>
        <v>3927543.3500000006</v>
      </c>
      <c r="G388" s="11">
        <f t="shared" si="113"/>
        <v>4865087.3600000003</v>
      </c>
      <c r="H388" s="11">
        <f t="shared" si="113"/>
        <v>2918747.04</v>
      </c>
      <c r="I388" s="11">
        <f t="shared" si="113"/>
        <v>3226578.85</v>
      </c>
      <c r="J388" s="11">
        <f t="shared" si="113"/>
        <v>160719.51</v>
      </c>
      <c r="K388" s="11">
        <f t="shared" si="113"/>
        <v>161690.56</v>
      </c>
      <c r="L388" s="11">
        <f t="shared" si="113"/>
        <v>21010.329999999998</v>
      </c>
      <c r="M388" s="11">
        <f t="shared" si="113"/>
        <v>21010.22</v>
      </c>
      <c r="N388" s="11">
        <v>100</v>
      </c>
      <c r="O388" s="191">
        <f>E388/D388</f>
        <v>1.1773396659673534</v>
      </c>
      <c r="P388" s="523" t="s">
        <v>21</v>
      </c>
      <c r="Q388" s="523" t="s">
        <v>21</v>
      </c>
      <c r="R388" s="523" t="s">
        <v>21</v>
      </c>
      <c r="S388" s="523" t="s">
        <v>21</v>
      </c>
    </row>
    <row r="389" spans="1:19" x14ac:dyDescent="0.25">
      <c r="A389" s="546"/>
      <c r="B389" s="515"/>
      <c r="C389" s="9">
        <v>2014</v>
      </c>
      <c r="D389" s="11">
        <f>SUM(D401)</f>
        <v>1372098</v>
      </c>
      <c r="E389" s="11">
        <f t="shared" ref="E389:M389" si="114">SUM(E401)</f>
        <v>1372098</v>
      </c>
      <c r="F389" s="11">
        <f t="shared" si="114"/>
        <v>961239</v>
      </c>
      <c r="G389" s="11">
        <f t="shared" si="114"/>
        <v>961239</v>
      </c>
      <c r="H389" s="11">
        <f t="shared" si="114"/>
        <v>406836</v>
      </c>
      <c r="I389" s="11">
        <f t="shared" si="114"/>
        <v>406836</v>
      </c>
      <c r="J389" s="11">
        <f t="shared" si="114"/>
        <v>4023</v>
      </c>
      <c r="K389" s="11">
        <f t="shared" si="114"/>
        <v>4023</v>
      </c>
      <c r="L389" s="11">
        <f t="shared" si="114"/>
        <v>0</v>
      </c>
      <c r="M389" s="11">
        <f t="shared" si="114"/>
        <v>0</v>
      </c>
      <c r="N389" s="11">
        <v>100</v>
      </c>
      <c r="O389" s="191">
        <f>E389/D389</f>
        <v>1</v>
      </c>
      <c r="P389" s="524"/>
      <c r="Q389" s="524"/>
      <c r="R389" s="524"/>
      <c r="S389" s="524"/>
    </row>
    <row r="390" spans="1:19" ht="25.5" x14ac:dyDescent="0.25">
      <c r="A390" s="546"/>
      <c r="B390" s="515"/>
      <c r="C390" s="9">
        <v>2015</v>
      </c>
      <c r="D390" s="11">
        <f>SUM(D402)</f>
        <v>3332</v>
      </c>
      <c r="E390" s="11">
        <f t="shared" ref="E390:M390" si="115">SUM(E402)</f>
        <v>1254329.3999999999</v>
      </c>
      <c r="F390" s="11">
        <f t="shared" si="115"/>
        <v>0</v>
      </c>
      <c r="G390" s="11">
        <f t="shared" si="115"/>
        <v>937392</v>
      </c>
      <c r="H390" s="11">
        <f t="shared" si="115"/>
        <v>0</v>
      </c>
      <c r="I390" s="11">
        <f t="shared" si="115"/>
        <v>312466</v>
      </c>
      <c r="J390" s="11">
        <f t="shared" si="115"/>
        <v>3332</v>
      </c>
      <c r="K390" s="11">
        <f t="shared" si="115"/>
        <v>4471.3999999999996</v>
      </c>
      <c r="L390" s="11">
        <f t="shared" si="115"/>
        <v>0</v>
      </c>
      <c r="M390" s="11">
        <f t="shared" si="115"/>
        <v>0</v>
      </c>
      <c r="N390" s="11">
        <v>100</v>
      </c>
      <c r="O390" s="191" t="s">
        <v>245</v>
      </c>
      <c r="P390" s="524"/>
      <c r="Q390" s="524"/>
      <c r="R390" s="524"/>
      <c r="S390" s="524"/>
    </row>
    <row r="391" spans="1:19" x14ac:dyDescent="0.25">
      <c r="A391" s="546"/>
      <c r="B391" s="515"/>
      <c r="C391" s="9">
        <v>2016</v>
      </c>
      <c r="D391" s="11">
        <f t="shared" ref="D391:M394" si="116">SUM(D403)</f>
        <v>781182.7</v>
      </c>
      <c r="E391" s="11">
        <f t="shared" si="116"/>
        <v>781182.5</v>
      </c>
      <c r="F391" s="11">
        <f t="shared" si="116"/>
        <v>605892.30000000005</v>
      </c>
      <c r="G391" s="11">
        <f t="shared" si="116"/>
        <v>605892.30000000005</v>
      </c>
      <c r="H391" s="11">
        <f t="shared" si="116"/>
        <v>170503.4</v>
      </c>
      <c r="I391" s="11">
        <f t="shared" si="116"/>
        <v>170503.4</v>
      </c>
      <c r="J391" s="11">
        <f t="shared" si="116"/>
        <v>4787</v>
      </c>
      <c r="K391" s="11">
        <f t="shared" si="116"/>
        <v>4786.8</v>
      </c>
      <c r="L391" s="11">
        <f t="shared" si="116"/>
        <v>0</v>
      </c>
      <c r="M391" s="11">
        <f t="shared" si="116"/>
        <v>0</v>
      </c>
      <c r="N391" s="11">
        <v>100</v>
      </c>
      <c r="O391" s="191">
        <f t="shared" ref="O391:O394" si="117">E391/D391</f>
        <v>0.99999974397794533</v>
      </c>
      <c r="P391" s="524"/>
      <c r="Q391" s="524"/>
      <c r="R391" s="524"/>
      <c r="S391" s="524"/>
    </row>
    <row r="392" spans="1:19" x14ac:dyDescent="0.25">
      <c r="A392" s="546"/>
      <c r="B392" s="515"/>
      <c r="C392" s="9">
        <v>2017</v>
      </c>
      <c r="D392" s="11">
        <f t="shared" si="116"/>
        <v>1563420.58</v>
      </c>
      <c r="E392" s="11">
        <f t="shared" si="116"/>
        <v>1563420.58</v>
      </c>
      <c r="F392" s="11">
        <f t="shared" si="116"/>
        <v>1319983.77</v>
      </c>
      <c r="G392" s="11">
        <f t="shared" si="116"/>
        <v>1319983.77</v>
      </c>
      <c r="H392" s="11">
        <f t="shared" si="116"/>
        <v>237584.91</v>
      </c>
      <c r="I392" s="11">
        <f t="shared" si="116"/>
        <v>237584.91</v>
      </c>
      <c r="J392" s="11">
        <f t="shared" si="116"/>
        <v>5851.9</v>
      </c>
      <c r="K392" s="11">
        <f t="shared" si="116"/>
        <v>5851.9</v>
      </c>
      <c r="L392" s="11">
        <f t="shared" si="116"/>
        <v>0</v>
      </c>
      <c r="M392" s="11">
        <f t="shared" si="116"/>
        <v>0</v>
      </c>
      <c r="N392" s="11">
        <v>100</v>
      </c>
      <c r="O392" s="191">
        <f t="shared" si="117"/>
        <v>1</v>
      </c>
      <c r="P392" s="524"/>
      <c r="Q392" s="524"/>
      <c r="R392" s="524"/>
      <c r="S392" s="524"/>
    </row>
    <row r="393" spans="1:19" x14ac:dyDescent="0.25">
      <c r="A393" s="546"/>
      <c r="B393" s="515"/>
      <c r="C393" s="9">
        <v>2018</v>
      </c>
      <c r="D393" s="11">
        <f t="shared" si="116"/>
        <v>1011234.1</v>
      </c>
      <c r="E393" s="11">
        <f t="shared" si="116"/>
        <v>1011234.1</v>
      </c>
      <c r="F393" s="11">
        <f t="shared" si="116"/>
        <v>926943</v>
      </c>
      <c r="G393" s="11">
        <f t="shared" si="116"/>
        <v>926943</v>
      </c>
      <c r="H393" s="11">
        <f t="shared" si="116"/>
        <v>77831</v>
      </c>
      <c r="I393" s="11">
        <f t="shared" si="116"/>
        <v>77831</v>
      </c>
      <c r="J393" s="11">
        <f t="shared" si="116"/>
        <v>6460.1</v>
      </c>
      <c r="K393" s="11">
        <f t="shared" si="116"/>
        <v>6460.1</v>
      </c>
      <c r="L393" s="11">
        <f t="shared" si="116"/>
        <v>0</v>
      </c>
      <c r="M393" s="11">
        <f t="shared" si="116"/>
        <v>0</v>
      </c>
      <c r="N393" s="11">
        <v>100</v>
      </c>
      <c r="O393" s="191">
        <f t="shared" si="117"/>
        <v>1</v>
      </c>
      <c r="P393" s="524"/>
      <c r="Q393" s="524"/>
      <c r="R393" s="524"/>
      <c r="S393" s="524"/>
    </row>
    <row r="394" spans="1:19" x14ac:dyDescent="0.25">
      <c r="A394" s="546"/>
      <c r="B394" s="515"/>
      <c r="C394" s="9">
        <v>2019</v>
      </c>
      <c r="D394" s="11">
        <f t="shared" si="116"/>
        <v>1875168.4</v>
      </c>
      <c r="E394" s="11">
        <f t="shared" si="116"/>
        <v>1875168.4</v>
      </c>
      <c r="F394" s="11">
        <f t="shared" si="116"/>
        <v>0</v>
      </c>
      <c r="G394" s="11">
        <f t="shared" si="116"/>
        <v>0</v>
      </c>
      <c r="H394" s="11">
        <f t="shared" si="116"/>
        <v>1868616</v>
      </c>
      <c r="I394" s="11">
        <f t="shared" si="116"/>
        <v>1868616</v>
      </c>
      <c r="J394" s="11">
        <f t="shared" si="116"/>
        <v>6552.4</v>
      </c>
      <c r="K394" s="11">
        <f t="shared" si="116"/>
        <v>6552.4</v>
      </c>
      <c r="L394" s="11">
        <f t="shared" si="116"/>
        <v>0</v>
      </c>
      <c r="M394" s="11">
        <f t="shared" si="116"/>
        <v>0</v>
      </c>
      <c r="N394" s="11">
        <v>100</v>
      </c>
      <c r="O394" s="191">
        <f t="shared" si="117"/>
        <v>1</v>
      </c>
      <c r="P394" s="524"/>
      <c r="Q394" s="524"/>
      <c r="R394" s="524"/>
      <c r="S394" s="524"/>
    </row>
    <row r="395" spans="1:19" x14ac:dyDescent="0.25">
      <c r="A395" s="546"/>
      <c r="B395" s="515"/>
      <c r="C395" s="9">
        <v>2020</v>
      </c>
      <c r="D395" s="11">
        <f t="shared" ref="D395:M395" si="118">SUM(D407+D582)</f>
        <v>77860.2</v>
      </c>
      <c r="E395" s="11">
        <f t="shared" si="118"/>
        <v>77858.260000000009</v>
      </c>
      <c r="F395" s="11">
        <f t="shared" si="118"/>
        <v>0</v>
      </c>
      <c r="G395" s="11">
        <f t="shared" si="118"/>
        <v>0</v>
      </c>
      <c r="H395" s="11">
        <f t="shared" si="118"/>
        <v>47439.700000000004</v>
      </c>
      <c r="I395" s="11">
        <f t="shared" si="118"/>
        <v>47439.519999999997</v>
      </c>
      <c r="J395" s="11">
        <f t="shared" si="118"/>
        <v>30420.500000000004</v>
      </c>
      <c r="K395" s="11">
        <f t="shared" si="118"/>
        <v>30418.74</v>
      </c>
      <c r="L395" s="11">
        <f t="shared" si="118"/>
        <v>0</v>
      </c>
      <c r="M395" s="11">
        <f t="shared" si="118"/>
        <v>0</v>
      </c>
      <c r="N395" s="11">
        <v>100</v>
      </c>
      <c r="O395" s="191">
        <f t="shared" ref="O395:O400" si="119">E395/D395</f>
        <v>0.99997508354717835</v>
      </c>
      <c r="P395" s="524"/>
      <c r="Q395" s="524"/>
      <c r="R395" s="524"/>
      <c r="S395" s="524"/>
    </row>
    <row r="396" spans="1:19" x14ac:dyDescent="0.25">
      <c r="A396" s="546"/>
      <c r="B396" s="515"/>
      <c r="C396" s="9">
        <v>2021</v>
      </c>
      <c r="D396" s="11">
        <f t="shared" ref="D396:M396" si="120">SUM(D408+D583)</f>
        <v>89442.53</v>
      </c>
      <c r="E396" s="11">
        <f t="shared" si="120"/>
        <v>89106.44</v>
      </c>
      <c r="F396" s="11">
        <f t="shared" si="120"/>
        <v>44501.99</v>
      </c>
      <c r="G396" s="11">
        <f t="shared" si="120"/>
        <v>44654</v>
      </c>
      <c r="H396" s="11">
        <f t="shared" si="120"/>
        <v>8741.82</v>
      </c>
      <c r="I396" s="11">
        <f t="shared" si="120"/>
        <v>8254.5</v>
      </c>
      <c r="J396" s="11">
        <f t="shared" si="120"/>
        <v>28006.7</v>
      </c>
      <c r="K396" s="11">
        <f t="shared" si="120"/>
        <v>28006.02</v>
      </c>
      <c r="L396" s="11">
        <f t="shared" si="120"/>
        <v>8192.02</v>
      </c>
      <c r="M396" s="11">
        <f t="shared" si="120"/>
        <v>8191.92</v>
      </c>
      <c r="N396" s="11">
        <v>100</v>
      </c>
      <c r="O396" s="191">
        <f t="shared" si="119"/>
        <v>0.99624239162286665</v>
      </c>
      <c r="P396" s="524"/>
      <c r="Q396" s="524"/>
      <c r="R396" s="524"/>
      <c r="S396" s="524"/>
    </row>
    <row r="397" spans="1:19" x14ac:dyDescent="0.25">
      <c r="A397" s="546"/>
      <c r="B397" s="515"/>
      <c r="C397" s="9">
        <v>2022</v>
      </c>
      <c r="D397" s="11">
        <f t="shared" ref="D397:M397" si="121">SUM(D409+D584)</f>
        <v>34131.68</v>
      </c>
      <c r="E397" s="11">
        <f t="shared" si="121"/>
        <v>29983.73</v>
      </c>
      <c r="F397" s="11">
        <f t="shared" si="121"/>
        <v>1959.99</v>
      </c>
      <c r="G397" s="11">
        <f t="shared" si="121"/>
        <v>1959.99</v>
      </c>
      <c r="H397" s="11">
        <f t="shared" si="121"/>
        <v>17835.71</v>
      </c>
      <c r="I397" s="11">
        <f t="shared" si="121"/>
        <v>13689.02</v>
      </c>
      <c r="J397" s="11">
        <f t="shared" si="121"/>
        <v>12102.7</v>
      </c>
      <c r="K397" s="11">
        <f t="shared" si="121"/>
        <v>12101.449999999999</v>
      </c>
      <c r="L397" s="11">
        <f t="shared" si="121"/>
        <v>2233.2799999999997</v>
      </c>
      <c r="M397" s="11">
        <f t="shared" si="121"/>
        <v>2233.27</v>
      </c>
      <c r="N397" s="11">
        <v>100</v>
      </c>
      <c r="O397" s="191">
        <f t="shared" si="119"/>
        <v>0.87847214083807179</v>
      </c>
      <c r="P397" s="524"/>
      <c r="Q397" s="524"/>
      <c r="R397" s="524"/>
      <c r="S397" s="524"/>
    </row>
    <row r="398" spans="1:19" x14ac:dyDescent="0.25">
      <c r="A398" s="546"/>
      <c r="B398" s="515"/>
      <c r="C398" s="9">
        <v>2023</v>
      </c>
      <c r="D398" s="11">
        <f>SUM(D410+D585)</f>
        <v>39347.300000000003</v>
      </c>
      <c r="E398" s="11">
        <f t="shared" ref="E398:M398" si="122">SUM(E410+E585)</f>
        <v>39308.400000000009</v>
      </c>
      <c r="F398" s="11">
        <f t="shared" si="122"/>
        <v>3169.5</v>
      </c>
      <c r="G398" s="11">
        <f t="shared" si="122"/>
        <v>3169.5</v>
      </c>
      <c r="H398" s="11">
        <f t="shared" si="122"/>
        <v>24659.3</v>
      </c>
      <c r="I398" s="11">
        <f t="shared" si="122"/>
        <v>24659.3</v>
      </c>
      <c r="J398" s="11">
        <f t="shared" si="122"/>
        <v>10915.6</v>
      </c>
      <c r="K398" s="11">
        <f t="shared" si="122"/>
        <v>10876.7</v>
      </c>
      <c r="L398" s="11">
        <f t="shared" si="122"/>
        <v>602.9</v>
      </c>
      <c r="M398" s="11">
        <f t="shared" si="122"/>
        <v>602.9</v>
      </c>
      <c r="N398" s="11">
        <v>100</v>
      </c>
      <c r="O398" s="191">
        <f t="shared" si="119"/>
        <v>0.99901136799729606</v>
      </c>
      <c r="P398" s="524"/>
      <c r="Q398" s="524"/>
      <c r="R398" s="524"/>
      <c r="S398" s="524"/>
    </row>
    <row r="399" spans="1:19" x14ac:dyDescent="0.25">
      <c r="A399" s="547"/>
      <c r="B399" s="516"/>
      <c r="C399" s="9">
        <v>2024</v>
      </c>
      <c r="D399" s="11">
        <f>SUM(D411+D586)</f>
        <v>180802.74</v>
      </c>
      <c r="E399" s="11">
        <f t="shared" ref="E399:M399" si="123">SUM(E411+E586)</f>
        <v>180677.18</v>
      </c>
      <c r="F399" s="11">
        <f t="shared" si="123"/>
        <v>63853.8</v>
      </c>
      <c r="G399" s="11">
        <f t="shared" si="123"/>
        <v>63853.8</v>
      </c>
      <c r="H399" s="11">
        <f t="shared" si="123"/>
        <v>58699.199999999997</v>
      </c>
      <c r="I399" s="11">
        <f t="shared" si="123"/>
        <v>58699.199999999997</v>
      </c>
      <c r="J399" s="11">
        <f t="shared" si="123"/>
        <v>48267.610000000008</v>
      </c>
      <c r="K399" s="11">
        <f t="shared" si="123"/>
        <v>48142.05</v>
      </c>
      <c r="L399" s="11">
        <f t="shared" si="123"/>
        <v>9982.1299999999992</v>
      </c>
      <c r="M399" s="11">
        <f t="shared" si="123"/>
        <v>9982.1299999999992</v>
      </c>
      <c r="N399" s="11">
        <v>100</v>
      </c>
      <c r="O399" s="191">
        <f t="shared" si="119"/>
        <v>0.99930554149787776</v>
      </c>
      <c r="P399" s="525"/>
      <c r="Q399" s="525"/>
      <c r="R399" s="525"/>
      <c r="S399" s="525"/>
    </row>
    <row r="400" spans="1:19" ht="15" customHeight="1" x14ac:dyDescent="0.25">
      <c r="A400" s="530" t="s">
        <v>99</v>
      </c>
      <c r="B400" s="533" t="s">
        <v>410</v>
      </c>
      <c r="C400" s="13" t="s">
        <v>569</v>
      </c>
      <c r="D400" s="14">
        <f>SUM(D401:D411)</f>
        <v>6619184.3799999999</v>
      </c>
      <c r="E400" s="14">
        <f t="shared" ref="E400:M400" si="124">SUM(E401:E411)</f>
        <v>7870180.6100000003</v>
      </c>
      <c r="F400" s="14">
        <f t="shared" si="124"/>
        <v>3814058.0700000003</v>
      </c>
      <c r="G400" s="14">
        <f t="shared" si="124"/>
        <v>4751450.07</v>
      </c>
      <c r="H400" s="14">
        <f t="shared" si="124"/>
        <v>2763671.31</v>
      </c>
      <c r="I400" s="14">
        <f t="shared" si="124"/>
        <v>3076137.31</v>
      </c>
      <c r="J400" s="14">
        <f t="shared" si="124"/>
        <v>41455</v>
      </c>
      <c r="K400" s="14">
        <f t="shared" si="124"/>
        <v>42593.23</v>
      </c>
      <c r="L400" s="14">
        <f t="shared" si="124"/>
        <v>0</v>
      </c>
      <c r="M400" s="14">
        <f t="shared" si="124"/>
        <v>0</v>
      </c>
      <c r="N400" s="14">
        <v>100</v>
      </c>
      <c r="O400" s="188">
        <f t="shared" si="119"/>
        <v>1.1889955254577755</v>
      </c>
      <c r="P400" s="536" t="s">
        <v>21</v>
      </c>
      <c r="Q400" s="536" t="s">
        <v>21</v>
      </c>
      <c r="R400" s="536" t="s">
        <v>21</v>
      </c>
      <c r="S400" s="536" t="s">
        <v>21</v>
      </c>
    </row>
    <row r="401" spans="1:19" x14ac:dyDescent="0.25">
      <c r="A401" s="531"/>
      <c r="B401" s="534"/>
      <c r="C401" s="12">
        <v>2014</v>
      </c>
      <c r="D401" s="14">
        <f t="shared" ref="D401:M401" si="125">SUM(D413+D436+D520)</f>
        <v>1372098</v>
      </c>
      <c r="E401" s="14">
        <f t="shared" si="125"/>
        <v>1372098</v>
      </c>
      <c r="F401" s="14">
        <f t="shared" si="125"/>
        <v>961239</v>
      </c>
      <c r="G401" s="14">
        <f t="shared" si="125"/>
        <v>961239</v>
      </c>
      <c r="H401" s="14">
        <f t="shared" si="125"/>
        <v>406836</v>
      </c>
      <c r="I401" s="14">
        <f t="shared" si="125"/>
        <v>406836</v>
      </c>
      <c r="J401" s="14">
        <f t="shared" si="125"/>
        <v>4023</v>
      </c>
      <c r="K401" s="14">
        <f t="shared" si="125"/>
        <v>4023</v>
      </c>
      <c r="L401" s="14">
        <f t="shared" si="125"/>
        <v>0</v>
      </c>
      <c r="M401" s="14">
        <f t="shared" si="125"/>
        <v>0</v>
      </c>
      <c r="N401" s="14">
        <v>100</v>
      </c>
      <c r="O401" s="14">
        <v>100</v>
      </c>
      <c r="P401" s="537"/>
      <c r="Q401" s="537"/>
      <c r="R401" s="537"/>
      <c r="S401" s="537"/>
    </row>
    <row r="402" spans="1:19" ht="25.5" x14ac:dyDescent="0.25">
      <c r="A402" s="531"/>
      <c r="B402" s="534"/>
      <c r="C402" s="12">
        <v>2015</v>
      </c>
      <c r="D402" s="14">
        <f t="shared" ref="D402:M402" si="126">SUM(D414+D444+D526)</f>
        <v>3332</v>
      </c>
      <c r="E402" s="14">
        <f t="shared" si="126"/>
        <v>1254329.3999999999</v>
      </c>
      <c r="F402" s="14">
        <f t="shared" si="126"/>
        <v>0</v>
      </c>
      <c r="G402" s="14">
        <f t="shared" si="126"/>
        <v>937392</v>
      </c>
      <c r="H402" s="14">
        <f t="shared" si="126"/>
        <v>0</v>
      </c>
      <c r="I402" s="14">
        <f t="shared" si="126"/>
        <v>312466</v>
      </c>
      <c r="J402" s="14">
        <f t="shared" si="126"/>
        <v>3332</v>
      </c>
      <c r="K402" s="14">
        <f t="shared" si="126"/>
        <v>4471.3999999999996</v>
      </c>
      <c r="L402" s="14">
        <f t="shared" si="126"/>
        <v>0</v>
      </c>
      <c r="M402" s="14">
        <f t="shared" si="126"/>
        <v>0</v>
      </c>
      <c r="N402" s="14">
        <v>100</v>
      </c>
      <c r="O402" s="14" t="s">
        <v>245</v>
      </c>
      <c r="P402" s="537"/>
      <c r="Q402" s="537"/>
      <c r="R402" s="537"/>
      <c r="S402" s="537"/>
    </row>
    <row r="403" spans="1:19" x14ac:dyDescent="0.25">
      <c r="A403" s="531"/>
      <c r="B403" s="534"/>
      <c r="C403" s="12">
        <v>2016</v>
      </c>
      <c r="D403" s="14">
        <f t="shared" ref="D403:M403" si="127">SUM(D415+D452+D532)</f>
        <v>781182.7</v>
      </c>
      <c r="E403" s="14">
        <f t="shared" si="127"/>
        <v>781182.5</v>
      </c>
      <c r="F403" s="14">
        <f t="shared" si="127"/>
        <v>605892.30000000005</v>
      </c>
      <c r="G403" s="14">
        <f t="shared" si="127"/>
        <v>605892.30000000005</v>
      </c>
      <c r="H403" s="14">
        <f t="shared" si="127"/>
        <v>170503.4</v>
      </c>
      <c r="I403" s="14">
        <f t="shared" si="127"/>
        <v>170503.4</v>
      </c>
      <c r="J403" s="14">
        <f t="shared" si="127"/>
        <v>4787</v>
      </c>
      <c r="K403" s="14">
        <f t="shared" si="127"/>
        <v>4786.8</v>
      </c>
      <c r="L403" s="14">
        <f t="shared" si="127"/>
        <v>0</v>
      </c>
      <c r="M403" s="14">
        <f t="shared" si="127"/>
        <v>0</v>
      </c>
      <c r="N403" s="14">
        <v>100</v>
      </c>
      <c r="O403" s="14">
        <v>100</v>
      </c>
      <c r="P403" s="537"/>
      <c r="Q403" s="537"/>
      <c r="R403" s="537"/>
      <c r="S403" s="537"/>
    </row>
    <row r="404" spans="1:19" x14ac:dyDescent="0.25">
      <c r="A404" s="531"/>
      <c r="B404" s="534"/>
      <c r="C404" s="12">
        <v>2017</v>
      </c>
      <c r="D404" s="14">
        <f t="shared" ref="D404:M404" si="128">SUM(D416+D460+D538)</f>
        <v>1563420.58</v>
      </c>
      <c r="E404" s="14">
        <f t="shared" si="128"/>
        <v>1563420.58</v>
      </c>
      <c r="F404" s="14">
        <f t="shared" si="128"/>
        <v>1319983.77</v>
      </c>
      <c r="G404" s="14">
        <f t="shared" si="128"/>
        <v>1319983.77</v>
      </c>
      <c r="H404" s="14">
        <f t="shared" si="128"/>
        <v>237584.91</v>
      </c>
      <c r="I404" s="14">
        <f t="shared" si="128"/>
        <v>237584.91</v>
      </c>
      <c r="J404" s="14">
        <f t="shared" si="128"/>
        <v>5851.9</v>
      </c>
      <c r="K404" s="14">
        <f t="shared" si="128"/>
        <v>5851.9</v>
      </c>
      <c r="L404" s="14">
        <f t="shared" si="128"/>
        <v>0</v>
      </c>
      <c r="M404" s="14">
        <f t="shared" si="128"/>
        <v>0</v>
      </c>
      <c r="N404" s="14">
        <v>100</v>
      </c>
      <c r="O404" s="14">
        <v>100</v>
      </c>
      <c r="P404" s="537"/>
      <c r="Q404" s="537"/>
      <c r="R404" s="537"/>
      <c r="S404" s="537"/>
    </row>
    <row r="405" spans="1:19" x14ac:dyDescent="0.25">
      <c r="A405" s="531"/>
      <c r="B405" s="534"/>
      <c r="C405" s="12">
        <v>2018</v>
      </c>
      <c r="D405" s="14">
        <f t="shared" ref="D405:M405" si="129">SUM(D417+D468+D544)</f>
        <v>1011234.1</v>
      </c>
      <c r="E405" s="14">
        <f t="shared" si="129"/>
        <v>1011234.1</v>
      </c>
      <c r="F405" s="14">
        <f t="shared" si="129"/>
        <v>926943</v>
      </c>
      <c r="G405" s="14">
        <f t="shared" si="129"/>
        <v>926943</v>
      </c>
      <c r="H405" s="14">
        <f t="shared" si="129"/>
        <v>77831</v>
      </c>
      <c r="I405" s="14">
        <f t="shared" si="129"/>
        <v>77831</v>
      </c>
      <c r="J405" s="14">
        <f t="shared" si="129"/>
        <v>6460.1</v>
      </c>
      <c r="K405" s="14">
        <f t="shared" si="129"/>
        <v>6460.1</v>
      </c>
      <c r="L405" s="14">
        <f t="shared" si="129"/>
        <v>0</v>
      </c>
      <c r="M405" s="14">
        <f t="shared" si="129"/>
        <v>0</v>
      </c>
      <c r="N405" s="14">
        <v>100</v>
      </c>
      <c r="O405" s="14">
        <v>100</v>
      </c>
      <c r="P405" s="537"/>
      <c r="Q405" s="537"/>
      <c r="R405" s="537"/>
      <c r="S405" s="537"/>
    </row>
    <row r="406" spans="1:19" x14ac:dyDescent="0.25">
      <c r="A406" s="531"/>
      <c r="B406" s="534"/>
      <c r="C406" s="12">
        <v>2019</v>
      </c>
      <c r="D406" s="14">
        <f t="shared" ref="D406:M406" si="130">SUM(D418+D476+D550)</f>
        <v>1875168.4</v>
      </c>
      <c r="E406" s="14">
        <f t="shared" si="130"/>
        <v>1875168.4</v>
      </c>
      <c r="F406" s="14">
        <f t="shared" si="130"/>
        <v>0</v>
      </c>
      <c r="G406" s="14">
        <f t="shared" si="130"/>
        <v>0</v>
      </c>
      <c r="H406" s="14">
        <f t="shared" si="130"/>
        <v>1868616</v>
      </c>
      <c r="I406" s="14">
        <f t="shared" si="130"/>
        <v>1868616</v>
      </c>
      <c r="J406" s="14">
        <f t="shared" si="130"/>
        <v>6552.4</v>
      </c>
      <c r="K406" s="14">
        <f t="shared" si="130"/>
        <v>6552.4</v>
      </c>
      <c r="L406" s="14">
        <f t="shared" si="130"/>
        <v>0</v>
      </c>
      <c r="M406" s="14">
        <f t="shared" si="130"/>
        <v>0</v>
      </c>
      <c r="N406" s="14">
        <v>100</v>
      </c>
      <c r="O406" s="14">
        <v>100</v>
      </c>
      <c r="P406" s="537"/>
      <c r="Q406" s="537"/>
      <c r="R406" s="537"/>
      <c r="S406" s="537"/>
    </row>
    <row r="407" spans="1:19" x14ac:dyDescent="0.25">
      <c r="A407" s="531"/>
      <c r="B407" s="534"/>
      <c r="C407" s="12">
        <v>2020</v>
      </c>
      <c r="D407" s="14">
        <f>SUM(D419+D484+D556)</f>
        <v>6958</v>
      </c>
      <c r="E407" s="14">
        <f t="shared" ref="E407:M407" si="131">SUM(E419+E484+E556)</f>
        <v>6957.93</v>
      </c>
      <c r="F407" s="14">
        <f t="shared" si="131"/>
        <v>0</v>
      </c>
      <c r="G407" s="14">
        <f t="shared" si="131"/>
        <v>0</v>
      </c>
      <c r="H407" s="14">
        <f t="shared" si="131"/>
        <v>500</v>
      </c>
      <c r="I407" s="14">
        <f t="shared" si="131"/>
        <v>500</v>
      </c>
      <c r="J407" s="14">
        <f t="shared" si="131"/>
        <v>6458</v>
      </c>
      <c r="K407" s="14">
        <f t="shared" si="131"/>
        <v>6457.93</v>
      </c>
      <c r="L407" s="14">
        <f t="shared" si="131"/>
        <v>0</v>
      </c>
      <c r="M407" s="14">
        <f t="shared" si="131"/>
        <v>0</v>
      </c>
      <c r="N407" s="14">
        <v>100</v>
      </c>
      <c r="O407" s="188">
        <f t="shared" ref="O407:O412" si="132">E407/D407</f>
        <v>0.99998993963782701</v>
      </c>
      <c r="P407" s="537"/>
      <c r="Q407" s="537"/>
      <c r="R407" s="537"/>
      <c r="S407" s="537"/>
    </row>
    <row r="408" spans="1:19" x14ac:dyDescent="0.25">
      <c r="A408" s="531"/>
      <c r="B408" s="534"/>
      <c r="C408" s="12">
        <v>2021</v>
      </c>
      <c r="D408" s="14">
        <f>SUM(D420+D485+D557)</f>
        <v>1237.0999999999999</v>
      </c>
      <c r="E408" s="14">
        <f t="shared" ref="E408:M408" si="133">SUM(E420+E485+E557)</f>
        <v>1236.8</v>
      </c>
      <c r="F408" s="14">
        <f t="shared" si="133"/>
        <v>0</v>
      </c>
      <c r="G408" s="14">
        <f t="shared" si="133"/>
        <v>0</v>
      </c>
      <c r="H408" s="14">
        <f t="shared" si="133"/>
        <v>500</v>
      </c>
      <c r="I408" s="14">
        <f t="shared" si="133"/>
        <v>500</v>
      </c>
      <c r="J408" s="14">
        <f t="shared" si="133"/>
        <v>737.1</v>
      </c>
      <c r="K408" s="14">
        <f t="shared" si="133"/>
        <v>736.8</v>
      </c>
      <c r="L408" s="14">
        <f t="shared" si="133"/>
        <v>0</v>
      </c>
      <c r="M408" s="14">
        <f t="shared" si="133"/>
        <v>0</v>
      </c>
      <c r="N408" s="14">
        <v>100</v>
      </c>
      <c r="O408" s="188">
        <f t="shared" si="132"/>
        <v>0.99975749737288822</v>
      </c>
      <c r="P408" s="537"/>
      <c r="Q408" s="537"/>
      <c r="R408" s="537"/>
      <c r="S408" s="537"/>
    </row>
    <row r="409" spans="1:19" x14ac:dyDescent="0.25">
      <c r="A409" s="531"/>
      <c r="B409" s="534"/>
      <c r="C409" s="12">
        <v>2022</v>
      </c>
      <c r="D409" s="14">
        <f>SUM(D421+D498+D566)</f>
        <v>1633.2</v>
      </c>
      <c r="E409" s="14">
        <f t="shared" ref="E409:M409" si="134">SUM(E421+E498+E566)</f>
        <v>1632.9</v>
      </c>
      <c r="F409" s="14">
        <f t="shared" si="134"/>
        <v>0</v>
      </c>
      <c r="G409" s="14">
        <f t="shared" si="134"/>
        <v>0</v>
      </c>
      <c r="H409" s="14">
        <f t="shared" si="134"/>
        <v>500</v>
      </c>
      <c r="I409" s="14">
        <f t="shared" si="134"/>
        <v>500</v>
      </c>
      <c r="J409" s="14">
        <f t="shared" si="134"/>
        <v>1133.2</v>
      </c>
      <c r="K409" s="14">
        <f t="shared" si="134"/>
        <v>1132.9000000000001</v>
      </c>
      <c r="L409" s="14">
        <f t="shared" si="134"/>
        <v>0</v>
      </c>
      <c r="M409" s="14">
        <f t="shared" si="134"/>
        <v>0</v>
      </c>
      <c r="N409" s="14">
        <v>100</v>
      </c>
      <c r="O409" s="188">
        <f t="shared" si="132"/>
        <v>0.99981631153563555</v>
      </c>
      <c r="P409" s="537"/>
      <c r="Q409" s="537"/>
      <c r="R409" s="537"/>
      <c r="S409" s="537"/>
    </row>
    <row r="410" spans="1:19" x14ac:dyDescent="0.25">
      <c r="A410" s="531"/>
      <c r="B410" s="534"/>
      <c r="C410" s="12">
        <v>2023</v>
      </c>
      <c r="D410" s="14">
        <f>SUM(D422+D505+D571)</f>
        <v>1572.9</v>
      </c>
      <c r="E410" s="14">
        <f t="shared" ref="E410:M410" si="135">SUM(E422+E505+E571)</f>
        <v>1572.8</v>
      </c>
      <c r="F410" s="14">
        <f t="shared" si="135"/>
        <v>0</v>
      </c>
      <c r="G410" s="14">
        <f t="shared" si="135"/>
        <v>0</v>
      </c>
      <c r="H410" s="14">
        <f t="shared" si="135"/>
        <v>500</v>
      </c>
      <c r="I410" s="14">
        <f t="shared" si="135"/>
        <v>500</v>
      </c>
      <c r="J410" s="14">
        <f t="shared" si="135"/>
        <v>1072.9000000000001</v>
      </c>
      <c r="K410" s="14">
        <f t="shared" si="135"/>
        <v>1072.8</v>
      </c>
      <c r="L410" s="14">
        <f t="shared" si="135"/>
        <v>0</v>
      </c>
      <c r="M410" s="14">
        <f t="shared" si="135"/>
        <v>0</v>
      </c>
      <c r="N410" s="14">
        <v>100</v>
      </c>
      <c r="O410" s="188">
        <f t="shared" si="132"/>
        <v>0.99993642316739773</v>
      </c>
      <c r="P410" s="537"/>
      <c r="Q410" s="537"/>
      <c r="R410" s="537"/>
      <c r="S410" s="537"/>
    </row>
    <row r="411" spans="1:19" x14ac:dyDescent="0.25">
      <c r="A411" s="532"/>
      <c r="B411" s="535"/>
      <c r="C411" s="12">
        <v>2024</v>
      </c>
      <c r="D411" s="14">
        <f>D423+D512+D576</f>
        <v>1347.4</v>
      </c>
      <c r="E411" s="14">
        <f t="shared" ref="E411:M411" si="136">E423+E512+E576</f>
        <v>1347.2</v>
      </c>
      <c r="F411" s="14">
        <f t="shared" si="136"/>
        <v>0</v>
      </c>
      <c r="G411" s="14">
        <f t="shared" si="136"/>
        <v>0</v>
      </c>
      <c r="H411" s="14">
        <f t="shared" si="136"/>
        <v>300</v>
      </c>
      <c r="I411" s="14">
        <f t="shared" si="136"/>
        <v>300</v>
      </c>
      <c r="J411" s="14">
        <f t="shared" si="136"/>
        <v>1047.4000000000001</v>
      </c>
      <c r="K411" s="14">
        <f t="shared" si="136"/>
        <v>1047.2</v>
      </c>
      <c r="L411" s="14">
        <f t="shared" si="136"/>
        <v>0</v>
      </c>
      <c r="M411" s="14">
        <f t="shared" si="136"/>
        <v>0</v>
      </c>
      <c r="N411" s="14">
        <v>100</v>
      </c>
      <c r="O411" s="188">
        <f t="shared" si="132"/>
        <v>0.99985156597892233</v>
      </c>
      <c r="P411" s="538"/>
      <c r="Q411" s="538"/>
      <c r="R411" s="538"/>
      <c r="S411" s="538"/>
    </row>
    <row r="412" spans="1:19" ht="15" customHeight="1" x14ac:dyDescent="0.25">
      <c r="A412" s="568" t="s">
        <v>243</v>
      </c>
      <c r="B412" s="571" t="s">
        <v>102</v>
      </c>
      <c r="C412" s="16" t="s">
        <v>569</v>
      </c>
      <c r="D412" s="17">
        <f>SUM(D413:D423)</f>
        <v>44255</v>
      </c>
      <c r="E412" s="17">
        <f t="shared" ref="E412:M412" si="137">SUM(E413:E423)</f>
        <v>45393.23</v>
      </c>
      <c r="F412" s="17">
        <f t="shared" si="137"/>
        <v>0</v>
      </c>
      <c r="G412" s="17">
        <f t="shared" si="137"/>
        <v>0</v>
      </c>
      <c r="H412" s="17">
        <f t="shared" si="137"/>
        <v>2800</v>
      </c>
      <c r="I412" s="17">
        <f t="shared" si="137"/>
        <v>2800</v>
      </c>
      <c r="J412" s="17">
        <f t="shared" si="137"/>
        <v>41455</v>
      </c>
      <c r="K412" s="17">
        <f t="shared" si="137"/>
        <v>42593.23</v>
      </c>
      <c r="L412" s="17">
        <f t="shared" si="137"/>
        <v>0</v>
      </c>
      <c r="M412" s="17">
        <f t="shared" si="137"/>
        <v>0</v>
      </c>
      <c r="N412" s="17">
        <v>100</v>
      </c>
      <c r="O412" s="196">
        <f t="shared" si="132"/>
        <v>1.0257198056716756</v>
      </c>
      <c r="P412" s="580" t="s">
        <v>21</v>
      </c>
      <c r="Q412" s="580" t="s">
        <v>21</v>
      </c>
      <c r="R412" s="580" t="s">
        <v>21</v>
      </c>
      <c r="S412" s="580" t="s">
        <v>21</v>
      </c>
    </row>
    <row r="413" spans="1:19" x14ac:dyDescent="0.25">
      <c r="A413" s="569"/>
      <c r="B413" s="572"/>
      <c r="C413" s="16">
        <v>2014</v>
      </c>
      <c r="D413" s="17">
        <f t="shared" ref="D413:D418" si="138">SUM(D424)</f>
        <v>4023</v>
      </c>
      <c r="E413" s="17">
        <f t="shared" ref="E413:M413" si="139">SUM(E424)</f>
        <v>4023</v>
      </c>
      <c r="F413" s="17">
        <f t="shared" si="139"/>
        <v>0</v>
      </c>
      <c r="G413" s="17">
        <f t="shared" si="139"/>
        <v>0</v>
      </c>
      <c r="H413" s="17">
        <f t="shared" si="139"/>
        <v>0</v>
      </c>
      <c r="I413" s="17">
        <f t="shared" si="139"/>
        <v>0</v>
      </c>
      <c r="J413" s="17">
        <f t="shared" si="139"/>
        <v>4023</v>
      </c>
      <c r="K413" s="17">
        <f t="shared" si="139"/>
        <v>4023</v>
      </c>
      <c r="L413" s="17">
        <f t="shared" si="139"/>
        <v>0</v>
      </c>
      <c r="M413" s="17">
        <f t="shared" si="139"/>
        <v>0</v>
      </c>
      <c r="N413" s="17">
        <v>100</v>
      </c>
      <c r="O413" s="17">
        <v>100</v>
      </c>
      <c r="P413" s="581"/>
      <c r="Q413" s="581"/>
      <c r="R413" s="581"/>
      <c r="S413" s="581"/>
    </row>
    <row r="414" spans="1:19" x14ac:dyDescent="0.25">
      <c r="A414" s="569"/>
      <c r="B414" s="572"/>
      <c r="C414" s="16">
        <v>2015</v>
      </c>
      <c r="D414" s="17">
        <f t="shared" si="138"/>
        <v>3332</v>
      </c>
      <c r="E414" s="17">
        <f t="shared" ref="E414:M414" si="140">SUM(E425)</f>
        <v>4471.3999999999996</v>
      </c>
      <c r="F414" s="17">
        <f t="shared" si="140"/>
        <v>0</v>
      </c>
      <c r="G414" s="17">
        <f t="shared" si="140"/>
        <v>0</v>
      </c>
      <c r="H414" s="17">
        <f t="shared" si="140"/>
        <v>0</v>
      </c>
      <c r="I414" s="17">
        <f t="shared" si="140"/>
        <v>0</v>
      </c>
      <c r="J414" s="17">
        <f t="shared" si="140"/>
        <v>3332</v>
      </c>
      <c r="K414" s="17">
        <f t="shared" si="140"/>
        <v>4471.3999999999996</v>
      </c>
      <c r="L414" s="17">
        <f t="shared" si="140"/>
        <v>0</v>
      </c>
      <c r="M414" s="17">
        <f t="shared" si="140"/>
        <v>0</v>
      </c>
      <c r="N414" s="17">
        <v>100</v>
      </c>
      <c r="O414" s="17">
        <v>134.19999999999999</v>
      </c>
      <c r="P414" s="581"/>
      <c r="Q414" s="581"/>
      <c r="R414" s="581"/>
      <c r="S414" s="581"/>
    </row>
    <row r="415" spans="1:19" x14ac:dyDescent="0.25">
      <c r="A415" s="569"/>
      <c r="B415" s="572"/>
      <c r="C415" s="16">
        <v>2016</v>
      </c>
      <c r="D415" s="17">
        <f t="shared" si="138"/>
        <v>4787</v>
      </c>
      <c r="E415" s="17">
        <f t="shared" ref="E415:M415" si="141">SUM(E426)</f>
        <v>4786.8</v>
      </c>
      <c r="F415" s="17">
        <f t="shared" si="141"/>
        <v>0</v>
      </c>
      <c r="G415" s="17">
        <f t="shared" si="141"/>
        <v>0</v>
      </c>
      <c r="H415" s="17">
        <f t="shared" si="141"/>
        <v>0</v>
      </c>
      <c r="I415" s="17">
        <f t="shared" si="141"/>
        <v>0</v>
      </c>
      <c r="J415" s="17">
        <f t="shared" si="141"/>
        <v>4787</v>
      </c>
      <c r="K415" s="17">
        <f t="shared" si="141"/>
        <v>4786.8</v>
      </c>
      <c r="L415" s="17">
        <f t="shared" si="141"/>
        <v>0</v>
      </c>
      <c r="M415" s="17">
        <f t="shared" si="141"/>
        <v>0</v>
      </c>
      <c r="N415" s="17">
        <v>100</v>
      </c>
      <c r="O415" s="17">
        <v>100</v>
      </c>
      <c r="P415" s="581"/>
      <c r="Q415" s="581"/>
      <c r="R415" s="581"/>
      <c r="S415" s="581"/>
    </row>
    <row r="416" spans="1:19" x14ac:dyDescent="0.25">
      <c r="A416" s="569"/>
      <c r="B416" s="572"/>
      <c r="C416" s="16">
        <v>2017</v>
      </c>
      <c r="D416" s="17">
        <f t="shared" si="138"/>
        <v>5851.9</v>
      </c>
      <c r="E416" s="17">
        <f t="shared" ref="E416:M416" si="142">SUM(E427)</f>
        <v>5851.9</v>
      </c>
      <c r="F416" s="17">
        <f t="shared" si="142"/>
        <v>0</v>
      </c>
      <c r="G416" s="17">
        <f t="shared" si="142"/>
        <v>0</v>
      </c>
      <c r="H416" s="17">
        <f t="shared" si="142"/>
        <v>0</v>
      </c>
      <c r="I416" s="17">
        <f t="shared" si="142"/>
        <v>0</v>
      </c>
      <c r="J416" s="17">
        <f t="shared" si="142"/>
        <v>5851.9</v>
      </c>
      <c r="K416" s="17">
        <f t="shared" si="142"/>
        <v>5851.9</v>
      </c>
      <c r="L416" s="17">
        <f t="shared" si="142"/>
        <v>0</v>
      </c>
      <c r="M416" s="17">
        <f t="shared" si="142"/>
        <v>0</v>
      </c>
      <c r="N416" s="17">
        <v>100</v>
      </c>
      <c r="O416" s="17">
        <v>100</v>
      </c>
      <c r="P416" s="581"/>
      <c r="Q416" s="581"/>
      <c r="R416" s="581"/>
      <c r="S416" s="581"/>
    </row>
    <row r="417" spans="1:19" x14ac:dyDescent="0.25">
      <c r="A417" s="569"/>
      <c r="B417" s="572"/>
      <c r="C417" s="16">
        <v>2018</v>
      </c>
      <c r="D417" s="17">
        <f t="shared" si="138"/>
        <v>6460.1</v>
      </c>
      <c r="E417" s="17">
        <f t="shared" ref="E417:M417" si="143">SUM(E428)</f>
        <v>6460.1</v>
      </c>
      <c r="F417" s="17">
        <f t="shared" si="143"/>
        <v>0</v>
      </c>
      <c r="G417" s="17">
        <f t="shared" si="143"/>
        <v>0</v>
      </c>
      <c r="H417" s="17">
        <f t="shared" si="143"/>
        <v>0</v>
      </c>
      <c r="I417" s="17">
        <f t="shared" si="143"/>
        <v>0</v>
      </c>
      <c r="J417" s="17">
        <f t="shared" si="143"/>
        <v>6460.1</v>
      </c>
      <c r="K417" s="17">
        <f t="shared" si="143"/>
        <v>6460.1</v>
      </c>
      <c r="L417" s="17">
        <f t="shared" si="143"/>
        <v>0</v>
      </c>
      <c r="M417" s="17">
        <f t="shared" si="143"/>
        <v>0</v>
      </c>
      <c r="N417" s="17">
        <v>100</v>
      </c>
      <c r="O417" s="17">
        <v>100</v>
      </c>
      <c r="P417" s="581"/>
      <c r="Q417" s="581"/>
      <c r="R417" s="581"/>
      <c r="S417" s="581"/>
    </row>
    <row r="418" spans="1:19" x14ac:dyDescent="0.25">
      <c r="A418" s="569"/>
      <c r="B418" s="572"/>
      <c r="C418" s="16">
        <v>2019</v>
      </c>
      <c r="D418" s="17">
        <f t="shared" si="138"/>
        <v>7052.4</v>
      </c>
      <c r="E418" s="17">
        <f t="shared" ref="E418:M418" si="144">SUM(E429)</f>
        <v>7052.4</v>
      </c>
      <c r="F418" s="17">
        <f t="shared" si="144"/>
        <v>0</v>
      </c>
      <c r="G418" s="17">
        <f t="shared" si="144"/>
        <v>0</v>
      </c>
      <c r="H418" s="17">
        <f t="shared" si="144"/>
        <v>500</v>
      </c>
      <c r="I418" s="17">
        <f t="shared" si="144"/>
        <v>500</v>
      </c>
      <c r="J418" s="17">
        <f t="shared" si="144"/>
        <v>6552.4</v>
      </c>
      <c r="K418" s="17">
        <f t="shared" si="144"/>
        <v>6552.4</v>
      </c>
      <c r="L418" s="17">
        <f t="shared" si="144"/>
        <v>0</v>
      </c>
      <c r="M418" s="17">
        <f t="shared" si="144"/>
        <v>0</v>
      </c>
      <c r="N418" s="17">
        <v>100</v>
      </c>
      <c r="O418" s="17">
        <v>100</v>
      </c>
      <c r="P418" s="581"/>
      <c r="Q418" s="581"/>
      <c r="R418" s="581"/>
      <c r="S418" s="581"/>
    </row>
    <row r="419" spans="1:19" x14ac:dyDescent="0.25">
      <c r="A419" s="569"/>
      <c r="B419" s="572"/>
      <c r="C419" s="16">
        <v>2020</v>
      </c>
      <c r="D419" s="17">
        <f>SUM(D430)</f>
        <v>6958</v>
      </c>
      <c r="E419" s="17">
        <f t="shared" ref="E419:M419" si="145">SUM(E430)</f>
        <v>6957.93</v>
      </c>
      <c r="F419" s="17">
        <f t="shared" si="145"/>
        <v>0</v>
      </c>
      <c r="G419" s="17">
        <f t="shared" si="145"/>
        <v>0</v>
      </c>
      <c r="H419" s="17">
        <f t="shared" si="145"/>
        <v>500</v>
      </c>
      <c r="I419" s="17">
        <f t="shared" si="145"/>
        <v>500</v>
      </c>
      <c r="J419" s="17">
        <f t="shared" si="145"/>
        <v>6458</v>
      </c>
      <c r="K419" s="17">
        <f t="shared" si="145"/>
        <v>6457.93</v>
      </c>
      <c r="L419" s="17">
        <f t="shared" si="145"/>
        <v>0</v>
      </c>
      <c r="M419" s="17">
        <f t="shared" si="145"/>
        <v>0</v>
      </c>
      <c r="N419" s="17">
        <v>100</v>
      </c>
      <c r="O419" s="196">
        <f>E419/D419</f>
        <v>0.99998993963782701</v>
      </c>
      <c r="P419" s="581"/>
      <c r="Q419" s="581"/>
      <c r="R419" s="581"/>
      <c r="S419" s="581"/>
    </row>
    <row r="420" spans="1:19" x14ac:dyDescent="0.25">
      <c r="A420" s="569"/>
      <c r="B420" s="572"/>
      <c r="C420" s="16">
        <v>2021</v>
      </c>
      <c r="D420" s="17">
        <f>SUM(D431)</f>
        <v>1237.0999999999999</v>
      </c>
      <c r="E420" s="17">
        <f t="shared" ref="E420:M420" si="146">SUM(E431)</f>
        <v>1236.8</v>
      </c>
      <c r="F420" s="17">
        <f t="shared" si="146"/>
        <v>0</v>
      </c>
      <c r="G420" s="17">
        <f t="shared" si="146"/>
        <v>0</v>
      </c>
      <c r="H420" s="17">
        <f t="shared" si="146"/>
        <v>500</v>
      </c>
      <c r="I420" s="17">
        <f t="shared" si="146"/>
        <v>500</v>
      </c>
      <c r="J420" s="17">
        <f t="shared" si="146"/>
        <v>737.1</v>
      </c>
      <c r="K420" s="17">
        <f t="shared" si="146"/>
        <v>736.8</v>
      </c>
      <c r="L420" s="17">
        <f t="shared" si="146"/>
        <v>0</v>
      </c>
      <c r="M420" s="17">
        <f t="shared" si="146"/>
        <v>0</v>
      </c>
      <c r="N420" s="17">
        <v>100</v>
      </c>
      <c r="O420" s="196">
        <f>E420/D420</f>
        <v>0.99975749737288822</v>
      </c>
      <c r="P420" s="581"/>
      <c r="Q420" s="581"/>
      <c r="R420" s="581"/>
      <c r="S420" s="581"/>
    </row>
    <row r="421" spans="1:19" x14ac:dyDescent="0.25">
      <c r="A421" s="569"/>
      <c r="B421" s="572"/>
      <c r="C421" s="16">
        <v>2022</v>
      </c>
      <c r="D421" s="17">
        <f>SUM(D432)</f>
        <v>1633.2</v>
      </c>
      <c r="E421" s="17">
        <f t="shared" ref="E421:M421" si="147">SUM(E432)</f>
        <v>1632.9</v>
      </c>
      <c r="F421" s="17">
        <f t="shared" si="147"/>
        <v>0</v>
      </c>
      <c r="G421" s="17">
        <f t="shared" si="147"/>
        <v>0</v>
      </c>
      <c r="H421" s="17">
        <f t="shared" si="147"/>
        <v>500</v>
      </c>
      <c r="I421" s="17">
        <f t="shared" si="147"/>
        <v>500</v>
      </c>
      <c r="J421" s="17">
        <f t="shared" si="147"/>
        <v>1133.2</v>
      </c>
      <c r="K421" s="17">
        <f t="shared" si="147"/>
        <v>1132.9000000000001</v>
      </c>
      <c r="L421" s="17">
        <f t="shared" si="147"/>
        <v>0</v>
      </c>
      <c r="M421" s="17">
        <f t="shared" si="147"/>
        <v>0</v>
      </c>
      <c r="N421" s="17">
        <v>100</v>
      </c>
      <c r="O421" s="196">
        <f>E421/D421</f>
        <v>0.99981631153563555</v>
      </c>
      <c r="P421" s="581"/>
      <c r="Q421" s="581"/>
      <c r="R421" s="581"/>
      <c r="S421" s="581"/>
    </row>
    <row r="422" spans="1:19" x14ac:dyDescent="0.25">
      <c r="A422" s="569"/>
      <c r="B422" s="572"/>
      <c r="C422" s="16">
        <v>2023</v>
      </c>
      <c r="D422" s="17">
        <f>SUM(D433)</f>
        <v>1572.9</v>
      </c>
      <c r="E422" s="17">
        <f t="shared" ref="E422:M422" si="148">SUM(E433)</f>
        <v>1572.8</v>
      </c>
      <c r="F422" s="17">
        <f t="shared" si="148"/>
        <v>0</v>
      </c>
      <c r="G422" s="17">
        <f t="shared" si="148"/>
        <v>0</v>
      </c>
      <c r="H422" s="17">
        <f t="shared" si="148"/>
        <v>500</v>
      </c>
      <c r="I422" s="17">
        <f t="shared" si="148"/>
        <v>500</v>
      </c>
      <c r="J422" s="17">
        <f t="shared" si="148"/>
        <v>1072.9000000000001</v>
      </c>
      <c r="K422" s="17">
        <f t="shared" si="148"/>
        <v>1072.8</v>
      </c>
      <c r="L422" s="17">
        <f t="shared" si="148"/>
        <v>0</v>
      </c>
      <c r="M422" s="17">
        <f t="shared" si="148"/>
        <v>0</v>
      </c>
      <c r="N422" s="17">
        <v>100</v>
      </c>
      <c r="O422" s="196">
        <f>E422/D422</f>
        <v>0.99993642316739773</v>
      </c>
      <c r="P422" s="581"/>
      <c r="Q422" s="581"/>
      <c r="R422" s="581"/>
      <c r="S422" s="581"/>
    </row>
    <row r="423" spans="1:19" x14ac:dyDescent="0.25">
      <c r="A423" s="570"/>
      <c r="B423" s="573"/>
      <c r="C423" s="16">
        <v>2024</v>
      </c>
      <c r="D423" s="17">
        <f>SUM(D434)</f>
        <v>1347.4</v>
      </c>
      <c r="E423" s="17">
        <f t="shared" ref="E423:M423" si="149">SUM(E434)</f>
        <v>1347.2</v>
      </c>
      <c r="F423" s="17">
        <f t="shared" si="149"/>
        <v>0</v>
      </c>
      <c r="G423" s="17">
        <f t="shared" si="149"/>
        <v>0</v>
      </c>
      <c r="H423" s="17">
        <f t="shared" si="149"/>
        <v>300</v>
      </c>
      <c r="I423" s="17">
        <f t="shared" si="149"/>
        <v>300</v>
      </c>
      <c r="J423" s="17">
        <f t="shared" si="149"/>
        <v>1047.4000000000001</v>
      </c>
      <c r="K423" s="17">
        <f t="shared" si="149"/>
        <v>1047.2</v>
      </c>
      <c r="L423" s="17">
        <f t="shared" si="149"/>
        <v>0</v>
      </c>
      <c r="M423" s="17">
        <f t="shared" si="149"/>
        <v>0</v>
      </c>
      <c r="N423" s="17">
        <v>100</v>
      </c>
      <c r="O423" s="196">
        <f>E423/D423</f>
        <v>0.99985156597892233</v>
      </c>
      <c r="P423" s="582"/>
      <c r="Q423" s="582"/>
      <c r="R423" s="582"/>
      <c r="S423" s="582"/>
    </row>
    <row r="424" spans="1:19" ht="22.5" customHeight="1" x14ac:dyDescent="0.25">
      <c r="A424" s="574"/>
      <c r="B424" s="500" t="s">
        <v>103</v>
      </c>
      <c r="C424" s="6">
        <v>2014</v>
      </c>
      <c r="D424" s="70">
        <v>4023</v>
      </c>
      <c r="E424" s="70">
        <v>4023</v>
      </c>
      <c r="F424" s="70">
        <v>0</v>
      </c>
      <c r="G424" s="70">
        <v>0</v>
      </c>
      <c r="H424" s="70">
        <v>0</v>
      </c>
      <c r="I424" s="70">
        <v>0</v>
      </c>
      <c r="J424" s="70">
        <v>4023</v>
      </c>
      <c r="K424" s="70">
        <v>4023</v>
      </c>
      <c r="L424" s="70">
        <v>0</v>
      </c>
      <c r="M424" s="70">
        <v>0</v>
      </c>
      <c r="N424" s="70">
        <v>100</v>
      </c>
      <c r="O424" s="70">
        <v>100</v>
      </c>
      <c r="P424" s="500" t="s">
        <v>222</v>
      </c>
      <c r="Q424" s="7">
        <v>4023</v>
      </c>
      <c r="R424" s="7">
        <v>4023</v>
      </c>
      <c r="S424" s="7">
        <v>100</v>
      </c>
    </row>
    <row r="425" spans="1:19" ht="21.75" customHeight="1" x14ac:dyDescent="0.25">
      <c r="A425" s="579"/>
      <c r="B425" s="507"/>
      <c r="C425" s="49">
        <v>2015</v>
      </c>
      <c r="D425" s="52">
        <v>3332</v>
      </c>
      <c r="E425" s="52">
        <v>4471.3999999999996</v>
      </c>
      <c r="F425" s="52">
        <v>0</v>
      </c>
      <c r="G425" s="52">
        <v>0</v>
      </c>
      <c r="H425" s="52">
        <v>0</v>
      </c>
      <c r="I425" s="52">
        <v>0</v>
      </c>
      <c r="J425" s="52">
        <v>3332</v>
      </c>
      <c r="K425" s="52">
        <v>4471.3999999999996</v>
      </c>
      <c r="L425" s="52">
        <v>0</v>
      </c>
      <c r="M425" s="52">
        <v>0</v>
      </c>
      <c r="N425" s="52">
        <v>100</v>
      </c>
      <c r="O425" s="52">
        <v>134.19999999999999</v>
      </c>
      <c r="P425" s="507"/>
      <c r="Q425" s="51">
        <v>3332</v>
      </c>
      <c r="R425" s="51">
        <v>4471.3999999999996</v>
      </c>
      <c r="S425" s="51">
        <v>134.19999999999999</v>
      </c>
    </row>
    <row r="426" spans="1:19" ht="20.25" customHeight="1" x14ac:dyDescent="0.25">
      <c r="A426" s="579"/>
      <c r="B426" s="507"/>
      <c r="C426" s="90">
        <v>2016</v>
      </c>
      <c r="D426" s="97">
        <v>4787</v>
      </c>
      <c r="E426" s="97">
        <v>4786.8</v>
      </c>
      <c r="F426" s="97">
        <v>0</v>
      </c>
      <c r="G426" s="97">
        <v>0</v>
      </c>
      <c r="H426" s="97">
        <v>0</v>
      </c>
      <c r="I426" s="97">
        <v>0</v>
      </c>
      <c r="J426" s="97">
        <v>4787</v>
      </c>
      <c r="K426" s="97">
        <v>4786.8</v>
      </c>
      <c r="L426" s="97">
        <v>0</v>
      </c>
      <c r="M426" s="97">
        <v>0</v>
      </c>
      <c r="N426" s="97">
        <v>100</v>
      </c>
      <c r="O426" s="97">
        <v>100</v>
      </c>
      <c r="P426" s="507"/>
      <c r="Q426" s="98">
        <v>4787</v>
      </c>
      <c r="R426" s="98">
        <v>4786.8</v>
      </c>
      <c r="S426" s="98">
        <v>100</v>
      </c>
    </row>
    <row r="427" spans="1:19" ht="20.25" customHeight="1" x14ac:dyDescent="0.25">
      <c r="A427" s="579"/>
      <c r="B427" s="507"/>
      <c r="C427" s="110">
        <v>2017</v>
      </c>
      <c r="D427" s="112">
        <v>5851.9</v>
      </c>
      <c r="E427" s="112">
        <v>5851.9</v>
      </c>
      <c r="F427" s="112">
        <v>0</v>
      </c>
      <c r="G427" s="112">
        <v>0</v>
      </c>
      <c r="H427" s="112">
        <v>0</v>
      </c>
      <c r="I427" s="112">
        <v>0</v>
      </c>
      <c r="J427" s="112">
        <v>5851.9</v>
      </c>
      <c r="K427" s="112">
        <v>5851.9</v>
      </c>
      <c r="L427" s="112">
        <v>0</v>
      </c>
      <c r="M427" s="112">
        <v>0</v>
      </c>
      <c r="N427" s="112">
        <v>100</v>
      </c>
      <c r="O427" s="112">
        <v>100</v>
      </c>
      <c r="P427" s="507"/>
      <c r="Q427" s="114">
        <v>5851.9</v>
      </c>
      <c r="R427" s="114">
        <v>5851.9</v>
      </c>
      <c r="S427" s="114">
        <v>100</v>
      </c>
    </row>
    <row r="428" spans="1:19" ht="20.25" customHeight="1" x14ac:dyDescent="0.25">
      <c r="A428" s="579"/>
      <c r="B428" s="507"/>
      <c r="C428" s="123">
        <v>2018</v>
      </c>
      <c r="D428" s="132">
        <v>6460.1</v>
      </c>
      <c r="E428" s="132">
        <v>6460.1</v>
      </c>
      <c r="F428" s="132">
        <v>0</v>
      </c>
      <c r="G428" s="132">
        <v>0</v>
      </c>
      <c r="H428" s="132">
        <v>0</v>
      </c>
      <c r="I428" s="132">
        <v>0</v>
      </c>
      <c r="J428" s="132">
        <v>6460.1</v>
      </c>
      <c r="K428" s="132">
        <v>6460.1</v>
      </c>
      <c r="L428" s="132">
        <v>0</v>
      </c>
      <c r="M428" s="132">
        <v>0</v>
      </c>
      <c r="N428" s="132">
        <v>100</v>
      </c>
      <c r="O428" s="132">
        <v>100</v>
      </c>
      <c r="P428" s="507"/>
      <c r="Q428" s="133">
        <v>6460.1</v>
      </c>
      <c r="R428" s="133">
        <v>6460.1</v>
      </c>
      <c r="S428" s="133">
        <v>100</v>
      </c>
    </row>
    <row r="429" spans="1:19" ht="20.25" customHeight="1" x14ac:dyDescent="0.25">
      <c r="A429" s="579"/>
      <c r="B429" s="507"/>
      <c r="C429" s="152">
        <v>2019</v>
      </c>
      <c r="D429" s="160">
        <v>7052.4</v>
      </c>
      <c r="E429" s="160">
        <v>7052.4</v>
      </c>
      <c r="F429" s="160">
        <v>0</v>
      </c>
      <c r="G429" s="160">
        <v>0</v>
      </c>
      <c r="H429" s="160">
        <v>500</v>
      </c>
      <c r="I429" s="160">
        <v>500</v>
      </c>
      <c r="J429" s="160">
        <v>6552.4</v>
      </c>
      <c r="K429" s="160">
        <v>6552.4</v>
      </c>
      <c r="L429" s="160">
        <v>0</v>
      </c>
      <c r="M429" s="160">
        <v>0</v>
      </c>
      <c r="N429" s="160">
        <v>100</v>
      </c>
      <c r="O429" s="160">
        <v>100</v>
      </c>
      <c r="P429" s="507"/>
      <c r="Q429" s="161">
        <v>7052.4</v>
      </c>
      <c r="R429" s="161">
        <v>7052.4</v>
      </c>
      <c r="S429" s="161">
        <v>100</v>
      </c>
    </row>
    <row r="430" spans="1:19" ht="20.25" customHeight="1" x14ac:dyDescent="0.25">
      <c r="A430" s="575"/>
      <c r="B430" s="501"/>
      <c r="C430" s="165">
        <v>2020</v>
      </c>
      <c r="D430" s="173">
        <v>6958</v>
      </c>
      <c r="E430" s="173">
        <v>6957.93</v>
      </c>
      <c r="F430" s="173">
        <v>0</v>
      </c>
      <c r="G430" s="173">
        <v>0</v>
      </c>
      <c r="H430" s="173">
        <v>500</v>
      </c>
      <c r="I430" s="173">
        <v>500</v>
      </c>
      <c r="J430" s="173">
        <v>6458</v>
      </c>
      <c r="K430" s="173">
        <v>6457.93</v>
      </c>
      <c r="L430" s="173">
        <v>0</v>
      </c>
      <c r="M430" s="173">
        <v>0</v>
      </c>
      <c r="N430" s="173">
        <v>100</v>
      </c>
      <c r="O430" s="194">
        <f>E430/D430</f>
        <v>0.99998993963782701</v>
      </c>
      <c r="P430" s="501"/>
      <c r="Q430" s="195">
        <v>6958</v>
      </c>
      <c r="R430" s="195">
        <v>6957.93</v>
      </c>
      <c r="S430" s="174">
        <v>100</v>
      </c>
    </row>
    <row r="431" spans="1:19" ht="17.45" customHeight="1" x14ac:dyDescent="0.25">
      <c r="A431" s="574"/>
      <c r="B431" s="500" t="s">
        <v>526</v>
      </c>
      <c r="C431" s="230">
        <v>2021</v>
      </c>
      <c r="D431" s="243">
        <v>1237.0999999999999</v>
      </c>
      <c r="E431" s="243">
        <v>1236.8</v>
      </c>
      <c r="F431" s="243">
        <v>0</v>
      </c>
      <c r="G431" s="243">
        <v>0</v>
      </c>
      <c r="H431" s="243">
        <v>500</v>
      </c>
      <c r="I431" s="243">
        <v>500</v>
      </c>
      <c r="J431" s="243">
        <v>737.1</v>
      </c>
      <c r="K431" s="243">
        <v>736.8</v>
      </c>
      <c r="L431" s="243">
        <v>0</v>
      </c>
      <c r="M431" s="243">
        <v>0</v>
      </c>
      <c r="N431" s="243">
        <v>100</v>
      </c>
      <c r="O431" s="194">
        <f>E431/D431</f>
        <v>0.99975749737288822</v>
      </c>
      <c r="P431" s="231" t="s">
        <v>21</v>
      </c>
      <c r="Q431" s="195" t="s">
        <v>21</v>
      </c>
      <c r="R431" s="195" t="s">
        <v>21</v>
      </c>
      <c r="S431" s="242" t="s">
        <v>21</v>
      </c>
    </row>
    <row r="432" spans="1:19" ht="18" customHeight="1" x14ac:dyDescent="0.25">
      <c r="A432" s="579"/>
      <c r="B432" s="507"/>
      <c r="C432" s="300">
        <v>2022</v>
      </c>
      <c r="D432" s="316">
        <v>1633.2</v>
      </c>
      <c r="E432" s="316">
        <v>1632.9</v>
      </c>
      <c r="F432" s="316">
        <v>0</v>
      </c>
      <c r="G432" s="316">
        <v>0</v>
      </c>
      <c r="H432" s="316">
        <v>500</v>
      </c>
      <c r="I432" s="316">
        <v>500</v>
      </c>
      <c r="J432" s="316">
        <v>1133.2</v>
      </c>
      <c r="K432" s="316">
        <v>1132.9000000000001</v>
      </c>
      <c r="L432" s="316">
        <v>0</v>
      </c>
      <c r="M432" s="316">
        <v>0</v>
      </c>
      <c r="N432" s="316">
        <v>100</v>
      </c>
      <c r="O432" s="194">
        <f>E432/D432</f>
        <v>0.99981631153563555</v>
      </c>
      <c r="P432" s="301" t="s">
        <v>21</v>
      </c>
      <c r="Q432" s="195" t="s">
        <v>21</v>
      </c>
      <c r="R432" s="195" t="s">
        <v>21</v>
      </c>
      <c r="S432" s="315" t="s">
        <v>21</v>
      </c>
    </row>
    <row r="433" spans="1:19" ht="18" customHeight="1" x14ac:dyDescent="0.25">
      <c r="A433" s="579"/>
      <c r="B433" s="507"/>
      <c r="C433" s="342">
        <v>2023</v>
      </c>
      <c r="D433" s="368">
        <v>1572.9</v>
      </c>
      <c r="E433" s="368">
        <v>1572.8</v>
      </c>
      <c r="F433" s="368">
        <v>0</v>
      </c>
      <c r="G433" s="368">
        <v>0</v>
      </c>
      <c r="H433" s="368">
        <v>500</v>
      </c>
      <c r="I433" s="368">
        <v>500</v>
      </c>
      <c r="J433" s="368">
        <v>1072.9000000000001</v>
      </c>
      <c r="K433" s="368">
        <v>1072.8</v>
      </c>
      <c r="L433" s="368">
        <v>0</v>
      </c>
      <c r="M433" s="368">
        <v>0</v>
      </c>
      <c r="N433" s="368">
        <v>100</v>
      </c>
      <c r="O433" s="194">
        <v>0.99990000000000001</v>
      </c>
      <c r="P433" s="343" t="s">
        <v>21</v>
      </c>
      <c r="Q433" s="195" t="s">
        <v>21</v>
      </c>
      <c r="R433" s="195" t="s">
        <v>21</v>
      </c>
      <c r="S433" s="363" t="s">
        <v>21</v>
      </c>
    </row>
    <row r="434" spans="1:19" ht="18" customHeight="1" x14ac:dyDescent="0.25">
      <c r="A434" s="575"/>
      <c r="B434" s="501"/>
      <c r="C434" s="413">
        <v>2024</v>
      </c>
      <c r="D434" s="440">
        <v>1347.4</v>
      </c>
      <c r="E434" s="440">
        <v>1347.2</v>
      </c>
      <c r="F434" s="440">
        <v>0</v>
      </c>
      <c r="G434" s="440">
        <v>0</v>
      </c>
      <c r="H434" s="440">
        <v>300</v>
      </c>
      <c r="I434" s="440">
        <v>300</v>
      </c>
      <c r="J434" s="440">
        <v>1047.4000000000001</v>
      </c>
      <c r="K434" s="440">
        <v>1047.2</v>
      </c>
      <c r="L434" s="440">
        <v>0</v>
      </c>
      <c r="M434" s="440"/>
      <c r="N434" s="440">
        <v>100</v>
      </c>
      <c r="O434" s="194">
        <f>E434/D434</f>
        <v>0.99985156597892233</v>
      </c>
      <c r="P434" s="415" t="s">
        <v>21</v>
      </c>
      <c r="Q434" s="195" t="s">
        <v>21</v>
      </c>
      <c r="R434" s="195" t="s">
        <v>21</v>
      </c>
      <c r="S434" s="443" t="s">
        <v>21</v>
      </c>
    </row>
    <row r="435" spans="1:19" ht="24" customHeight="1" x14ac:dyDescent="0.25">
      <c r="A435" s="568" t="s">
        <v>287</v>
      </c>
      <c r="B435" s="571" t="s">
        <v>223</v>
      </c>
      <c r="C435" s="53" t="s">
        <v>569</v>
      </c>
      <c r="D435" s="71">
        <f>SUM(D436+D444+D452+D460+D468+D476+D484+D491+D498+D505+D512)</f>
        <v>869511.91999999993</v>
      </c>
      <c r="E435" s="71">
        <f t="shared" ref="E435:M435" si="150">SUM(E436+E444+E452+E460+E468+E476+E484+E491+E498+E505+E512)</f>
        <v>1192766.92</v>
      </c>
      <c r="F435" s="71">
        <f t="shared" si="150"/>
        <v>613749.04</v>
      </c>
      <c r="G435" s="71">
        <f t="shared" si="150"/>
        <v>843111.04</v>
      </c>
      <c r="H435" s="71">
        <f t="shared" si="150"/>
        <v>255762.88</v>
      </c>
      <c r="I435" s="71">
        <f t="shared" si="150"/>
        <v>349655.88</v>
      </c>
      <c r="J435" s="71">
        <f t="shared" si="150"/>
        <v>0</v>
      </c>
      <c r="K435" s="71">
        <f t="shared" si="150"/>
        <v>0</v>
      </c>
      <c r="L435" s="71">
        <f t="shared" si="150"/>
        <v>0</v>
      </c>
      <c r="M435" s="71">
        <f t="shared" si="150"/>
        <v>0</v>
      </c>
      <c r="N435" s="71">
        <v>100</v>
      </c>
      <c r="O435" s="199">
        <f>E435/D435</f>
        <v>1.3717660362838959</v>
      </c>
      <c r="P435" s="16" t="s">
        <v>21</v>
      </c>
      <c r="Q435" s="15" t="s">
        <v>21</v>
      </c>
      <c r="R435" s="15" t="s">
        <v>21</v>
      </c>
      <c r="S435" s="15" t="s">
        <v>21</v>
      </c>
    </row>
    <row r="436" spans="1:19" ht="28.5" customHeight="1" x14ac:dyDescent="0.25">
      <c r="A436" s="569"/>
      <c r="B436" s="572"/>
      <c r="C436" s="594">
        <v>2014</v>
      </c>
      <c r="D436" s="596">
        <v>429912</v>
      </c>
      <c r="E436" s="596">
        <v>429912</v>
      </c>
      <c r="F436" s="596">
        <v>340520</v>
      </c>
      <c r="G436" s="596">
        <v>340520</v>
      </c>
      <c r="H436" s="596">
        <v>89392</v>
      </c>
      <c r="I436" s="596">
        <v>89392</v>
      </c>
      <c r="J436" s="596">
        <f t="shared" ref="J436:M436" si="151">SUM(J437)</f>
        <v>0</v>
      </c>
      <c r="K436" s="596">
        <f t="shared" si="151"/>
        <v>0</v>
      </c>
      <c r="L436" s="596">
        <f t="shared" si="151"/>
        <v>0</v>
      </c>
      <c r="M436" s="596">
        <f t="shared" si="151"/>
        <v>0</v>
      </c>
      <c r="N436" s="596">
        <v>100</v>
      </c>
      <c r="O436" s="596">
        <v>100</v>
      </c>
      <c r="P436" s="19" t="s">
        <v>224</v>
      </c>
      <c r="Q436" s="31">
        <v>133211</v>
      </c>
      <c r="R436" s="31">
        <v>118507</v>
      </c>
      <c r="S436" s="114">
        <v>89</v>
      </c>
    </row>
    <row r="437" spans="1:19" ht="29.25" customHeight="1" x14ac:dyDescent="0.25">
      <c r="A437" s="569"/>
      <c r="B437" s="572"/>
      <c r="C437" s="595"/>
      <c r="D437" s="597"/>
      <c r="E437" s="597"/>
      <c r="F437" s="597"/>
      <c r="G437" s="597"/>
      <c r="H437" s="597"/>
      <c r="I437" s="597"/>
      <c r="J437" s="597"/>
      <c r="K437" s="597"/>
      <c r="L437" s="597"/>
      <c r="M437" s="597"/>
      <c r="N437" s="597"/>
      <c r="O437" s="597"/>
      <c r="P437" s="19" t="s">
        <v>225</v>
      </c>
      <c r="Q437" s="31">
        <v>184074</v>
      </c>
      <c r="R437" s="31">
        <v>71578</v>
      </c>
      <c r="S437" s="31">
        <v>38.9</v>
      </c>
    </row>
    <row r="438" spans="1:19" ht="29.25" customHeight="1" x14ac:dyDescent="0.25">
      <c r="A438" s="569"/>
      <c r="B438" s="572"/>
      <c r="C438" s="595"/>
      <c r="D438" s="597"/>
      <c r="E438" s="597"/>
      <c r="F438" s="597"/>
      <c r="G438" s="597"/>
      <c r="H438" s="597"/>
      <c r="I438" s="597"/>
      <c r="J438" s="597"/>
      <c r="K438" s="597"/>
      <c r="L438" s="597"/>
      <c r="M438" s="597"/>
      <c r="N438" s="597"/>
      <c r="O438" s="597"/>
      <c r="P438" s="19" t="s">
        <v>226</v>
      </c>
      <c r="Q438" s="31">
        <v>14884</v>
      </c>
      <c r="R438" s="31">
        <v>14021</v>
      </c>
      <c r="S438" s="31">
        <v>94.2</v>
      </c>
    </row>
    <row r="439" spans="1:19" ht="24" customHeight="1" x14ac:dyDescent="0.25">
      <c r="A439" s="569"/>
      <c r="B439" s="572"/>
      <c r="C439" s="595"/>
      <c r="D439" s="597"/>
      <c r="E439" s="597"/>
      <c r="F439" s="597"/>
      <c r="G439" s="597"/>
      <c r="H439" s="597"/>
      <c r="I439" s="597"/>
      <c r="J439" s="597"/>
      <c r="K439" s="597"/>
      <c r="L439" s="597"/>
      <c r="M439" s="597"/>
      <c r="N439" s="597"/>
      <c r="O439" s="597"/>
      <c r="P439" s="19" t="s">
        <v>227</v>
      </c>
      <c r="Q439" s="31">
        <v>39800</v>
      </c>
      <c r="R439" s="31">
        <v>39800</v>
      </c>
      <c r="S439" s="31">
        <v>100</v>
      </c>
    </row>
    <row r="440" spans="1:19" ht="38.25" customHeight="1" x14ac:dyDescent="0.25">
      <c r="A440" s="569"/>
      <c r="B440" s="572"/>
      <c r="C440" s="595"/>
      <c r="D440" s="597"/>
      <c r="E440" s="597"/>
      <c r="F440" s="597"/>
      <c r="G440" s="597"/>
      <c r="H440" s="597"/>
      <c r="I440" s="597"/>
      <c r="J440" s="597"/>
      <c r="K440" s="597"/>
      <c r="L440" s="597"/>
      <c r="M440" s="597"/>
      <c r="N440" s="597"/>
      <c r="O440" s="597"/>
      <c r="P440" s="36" t="s">
        <v>228</v>
      </c>
      <c r="Q440" s="31">
        <v>55535</v>
      </c>
      <c r="R440" s="31">
        <v>38303</v>
      </c>
      <c r="S440" s="31">
        <v>69</v>
      </c>
    </row>
    <row r="441" spans="1:19" ht="38.25" customHeight="1" x14ac:dyDescent="0.25">
      <c r="A441" s="569"/>
      <c r="B441" s="572"/>
      <c r="C441" s="595"/>
      <c r="D441" s="597"/>
      <c r="E441" s="597"/>
      <c r="F441" s="597"/>
      <c r="G441" s="597"/>
      <c r="H441" s="597"/>
      <c r="I441" s="597"/>
      <c r="J441" s="597"/>
      <c r="K441" s="597"/>
      <c r="L441" s="597"/>
      <c r="M441" s="597"/>
      <c r="N441" s="597"/>
      <c r="O441" s="597"/>
      <c r="P441" s="36" t="s">
        <v>229</v>
      </c>
      <c r="Q441" s="31">
        <v>73400</v>
      </c>
      <c r="R441" s="31">
        <v>64167</v>
      </c>
      <c r="S441" s="31">
        <v>87.4</v>
      </c>
    </row>
    <row r="442" spans="1:19" ht="24" customHeight="1" x14ac:dyDescent="0.25">
      <c r="A442" s="569"/>
      <c r="B442" s="572"/>
      <c r="C442" s="595"/>
      <c r="D442" s="597"/>
      <c r="E442" s="597"/>
      <c r="F442" s="597"/>
      <c r="G442" s="597"/>
      <c r="H442" s="597"/>
      <c r="I442" s="597"/>
      <c r="J442" s="597"/>
      <c r="K442" s="597"/>
      <c r="L442" s="597"/>
      <c r="M442" s="597"/>
      <c r="N442" s="597"/>
      <c r="O442" s="597"/>
      <c r="P442" s="36" t="s">
        <v>230</v>
      </c>
      <c r="Q442" s="31">
        <v>18677</v>
      </c>
      <c r="R442" s="31">
        <v>18791</v>
      </c>
      <c r="S442" s="31">
        <v>100.6</v>
      </c>
    </row>
    <row r="443" spans="1:19" ht="15" customHeight="1" x14ac:dyDescent="0.25">
      <c r="A443" s="569"/>
      <c r="B443" s="572"/>
      <c r="C443" s="619"/>
      <c r="D443" s="618"/>
      <c r="E443" s="618"/>
      <c r="F443" s="618"/>
      <c r="G443" s="618"/>
      <c r="H443" s="618"/>
      <c r="I443" s="618"/>
      <c r="J443" s="618"/>
      <c r="K443" s="618"/>
      <c r="L443" s="618"/>
      <c r="M443" s="618"/>
      <c r="N443" s="618"/>
      <c r="O443" s="618"/>
      <c r="P443" s="36" t="s">
        <v>231</v>
      </c>
      <c r="Q443" s="31">
        <v>429912</v>
      </c>
      <c r="R443" s="31">
        <v>429912</v>
      </c>
      <c r="S443" s="31">
        <v>100</v>
      </c>
    </row>
    <row r="444" spans="1:19" ht="28.5" customHeight="1" x14ac:dyDescent="0.25">
      <c r="A444" s="569"/>
      <c r="B444" s="572"/>
      <c r="C444" s="594">
        <v>2015</v>
      </c>
      <c r="D444" s="596">
        <v>0</v>
      </c>
      <c r="E444" s="596">
        <v>323255</v>
      </c>
      <c r="F444" s="596">
        <v>0</v>
      </c>
      <c r="G444" s="596">
        <v>229362</v>
      </c>
      <c r="H444" s="596">
        <v>0</v>
      </c>
      <c r="I444" s="596">
        <v>93893</v>
      </c>
      <c r="J444" s="596">
        <v>0</v>
      </c>
      <c r="K444" s="596">
        <v>0</v>
      </c>
      <c r="L444" s="596">
        <f t="shared" ref="L444:M444" si="152">SUM(L445)</f>
        <v>0</v>
      </c>
      <c r="M444" s="596">
        <f t="shared" si="152"/>
        <v>0</v>
      </c>
      <c r="N444" s="596">
        <v>0</v>
      </c>
      <c r="O444" s="596">
        <v>100</v>
      </c>
      <c r="P444" s="6" t="s">
        <v>224</v>
      </c>
      <c r="Q444" s="51">
        <v>134686</v>
      </c>
      <c r="R444" s="51">
        <v>140287</v>
      </c>
      <c r="S444" s="51">
        <v>104.2</v>
      </c>
    </row>
    <row r="445" spans="1:19" ht="25.5" customHeight="1" x14ac:dyDescent="0.25">
      <c r="A445" s="569"/>
      <c r="B445" s="572"/>
      <c r="C445" s="595"/>
      <c r="D445" s="597"/>
      <c r="E445" s="597"/>
      <c r="F445" s="597"/>
      <c r="G445" s="597"/>
      <c r="H445" s="597"/>
      <c r="I445" s="597"/>
      <c r="J445" s="597"/>
      <c r="K445" s="597"/>
      <c r="L445" s="597"/>
      <c r="M445" s="597"/>
      <c r="N445" s="597"/>
      <c r="O445" s="597"/>
      <c r="P445" s="6" t="s">
        <v>225</v>
      </c>
      <c r="Q445" s="51">
        <v>208900</v>
      </c>
      <c r="R445" s="51">
        <v>191426</v>
      </c>
      <c r="S445" s="51">
        <v>91.6</v>
      </c>
    </row>
    <row r="446" spans="1:19" ht="27.75" customHeight="1" x14ac:dyDescent="0.25">
      <c r="A446" s="569"/>
      <c r="B446" s="572"/>
      <c r="C446" s="595"/>
      <c r="D446" s="597"/>
      <c r="E446" s="597"/>
      <c r="F446" s="597"/>
      <c r="G446" s="597"/>
      <c r="H446" s="597"/>
      <c r="I446" s="597"/>
      <c r="J446" s="597"/>
      <c r="K446" s="597"/>
      <c r="L446" s="597"/>
      <c r="M446" s="597"/>
      <c r="N446" s="597"/>
      <c r="O446" s="597"/>
      <c r="P446" s="6" t="s">
        <v>226</v>
      </c>
      <c r="Q446" s="51">
        <v>14940</v>
      </c>
      <c r="R446" s="51">
        <v>15878</v>
      </c>
      <c r="S446" s="51">
        <v>106.3</v>
      </c>
    </row>
    <row r="447" spans="1:19" ht="15.75" customHeight="1" x14ac:dyDescent="0.25">
      <c r="A447" s="569"/>
      <c r="B447" s="572"/>
      <c r="C447" s="595"/>
      <c r="D447" s="597"/>
      <c r="E447" s="597"/>
      <c r="F447" s="597"/>
      <c r="G447" s="597"/>
      <c r="H447" s="597"/>
      <c r="I447" s="597"/>
      <c r="J447" s="597"/>
      <c r="K447" s="597"/>
      <c r="L447" s="597"/>
      <c r="M447" s="597"/>
      <c r="N447" s="597"/>
      <c r="O447" s="597"/>
      <c r="P447" s="6" t="s">
        <v>227</v>
      </c>
      <c r="Q447" s="51">
        <v>40000</v>
      </c>
      <c r="R447" s="51">
        <v>40000</v>
      </c>
      <c r="S447" s="51">
        <v>100</v>
      </c>
    </row>
    <row r="448" spans="1:19" ht="37.5" customHeight="1" x14ac:dyDescent="0.25">
      <c r="A448" s="569"/>
      <c r="B448" s="572"/>
      <c r="C448" s="595"/>
      <c r="D448" s="597"/>
      <c r="E448" s="597"/>
      <c r="F448" s="597"/>
      <c r="G448" s="597"/>
      <c r="H448" s="597"/>
      <c r="I448" s="597"/>
      <c r="J448" s="597"/>
      <c r="K448" s="597"/>
      <c r="L448" s="597"/>
      <c r="M448" s="597"/>
      <c r="N448" s="597"/>
      <c r="O448" s="597"/>
      <c r="P448" s="36" t="s">
        <v>228</v>
      </c>
      <c r="Q448" s="51">
        <v>55535</v>
      </c>
      <c r="R448" s="51">
        <v>46917</v>
      </c>
      <c r="S448" s="51">
        <v>84.4</v>
      </c>
    </row>
    <row r="449" spans="1:19" ht="35.25" customHeight="1" x14ac:dyDescent="0.25">
      <c r="A449" s="569"/>
      <c r="B449" s="572"/>
      <c r="C449" s="595"/>
      <c r="D449" s="597"/>
      <c r="E449" s="597"/>
      <c r="F449" s="597"/>
      <c r="G449" s="597"/>
      <c r="H449" s="597"/>
      <c r="I449" s="597"/>
      <c r="J449" s="597"/>
      <c r="K449" s="597"/>
      <c r="L449" s="597"/>
      <c r="M449" s="597"/>
      <c r="N449" s="597"/>
      <c r="O449" s="597"/>
      <c r="P449" s="36" t="s">
        <v>229</v>
      </c>
      <c r="Q449" s="51">
        <v>79000</v>
      </c>
      <c r="R449" s="51">
        <v>58008</v>
      </c>
      <c r="S449" s="51">
        <v>73.400000000000006</v>
      </c>
    </row>
    <row r="450" spans="1:19" ht="26.25" customHeight="1" x14ac:dyDescent="0.25">
      <c r="A450" s="569"/>
      <c r="B450" s="572"/>
      <c r="C450" s="595"/>
      <c r="D450" s="597"/>
      <c r="E450" s="597"/>
      <c r="F450" s="597"/>
      <c r="G450" s="597"/>
      <c r="H450" s="597"/>
      <c r="I450" s="597"/>
      <c r="J450" s="597"/>
      <c r="K450" s="597"/>
      <c r="L450" s="597"/>
      <c r="M450" s="597"/>
      <c r="N450" s="597"/>
      <c r="O450" s="597"/>
      <c r="P450" s="36" t="s">
        <v>230</v>
      </c>
      <c r="Q450" s="51">
        <v>19773</v>
      </c>
      <c r="R450" s="51">
        <v>22335</v>
      </c>
      <c r="S450" s="51">
        <v>113</v>
      </c>
    </row>
    <row r="451" spans="1:19" ht="15" customHeight="1" x14ac:dyDescent="0.25">
      <c r="A451" s="569"/>
      <c r="B451" s="572"/>
      <c r="C451" s="619"/>
      <c r="D451" s="618"/>
      <c r="E451" s="618"/>
      <c r="F451" s="618"/>
      <c r="G451" s="618"/>
      <c r="H451" s="618"/>
      <c r="I451" s="618"/>
      <c r="J451" s="618"/>
      <c r="K451" s="618"/>
      <c r="L451" s="618"/>
      <c r="M451" s="618"/>
      <c r="N451" s="618"/>
      <c r="O451" s="618"/>
      <c r="P451" s="36" t="s">
        <v>231</v>
      </c>
      <c r="Q451" s="51">
        <v>0</v>
      </c>
      <c r="R451" s="51">
        <v>323255</v>
      </c>
      <c r="S451" s="51">
        <v>100</v>
      </c>
    </row>
    <row r="452" spans="1:19" ht="27" customHeight="1" x14ac:dyDescent="0.25">
      <c r="A452" s="569"/>
      <c r="B452" s="572"/>
      <c r="C452" s="594">
        <v>2016</v>
      </c>
      <c r="D452" s="596">
        <v>272557.2</v>
      </c>
      <c r="E452" s="596">
        <v>272557.2</v>
      </c>
      <c r="F452" s="596">
        <v>221896.3</v>
      </c>
      <c r="G452" s="596">
        <v>221896.3</v>
      </c>
      <c r="H452" s="596">
        <v>50660.9</v>
      </c>
      <c r="I452" s="596">
        <v>50660.9</v>
      </c>
      <c r="J452" s="596">
        <v>0</v>
      </c>
      <c r="K452" s="596">
        <v>0</v>
      </c>
      <c r="L452" s="596">
        <f t="shared" ref="L452:M452" si="153">SUM(L453)</f>
        <v>0</v>
      </c>
      <c r="M452" s="596">
        <f t="shared" si="153"/>
        <v>0</v>
      </c>
      <c r="N452" s="596">
        <v>100</v>
      </c>
      <c r="O452" s="596">
        <v>100</v>
      </c>
      <c r="P452" s="6" t="s">
        <v>224</v>
      </c>
      <c r="Q452" s="98">
        <v>136571</v>
      </c>
      <c r="R452" s="98">
        <v>138382</v>
      </c>
      <c r="S452" s="98">
        <v>101.3</v>
      </c>
    </row>
    <row r="453" spans="1:19" ht="26.25" customHeight="1" x14ac:dyDescent="0.25">
      <c r="A453" s="569"/>
      <c r="B453" s="572"/>
      <c r="C453" s="595"/>
      <c r="D453" s="597"/>
      <c r="E453" s="597"/>
      <c r="F453" s="597"/>
      <c r="G453" s="597"/>
      <c r="H453" s="597"/>
      <c r="I453" s="597"/>
      <c r="J453" s="597"/>
      <c r="K453" s="597"/>
      <c r="L453" s="597"/>
      <c r="M453" s="597"/>
      <c r="N453" s="597"/>
      <c r="O453" s="597"/>
      <c r="P453" s="6" t="s">
        <v>225</v>
      </c>
      <c r="Q453" s="98">
        <v>165135</v>
      </c>
      <c r="R453" s="98">
        <v>252245</v>
      </c>
      <c r="S453" s="98">
        <v>152.80000000000001</v>
      </c>
    </row>
    <row r="454" spans="1:19" ht="25.5" customHeight="1" x14ac:dyDescent="0.25">
      <c r="A454" s="569"/>
      <c r="B454" s="572"/>
      <c r="C454" s="595"/>
      <c r="D454" s="597"/>
      <c r="E454" s="597"/>
      <c r="F454" s="597"/>
      <c r="G454" s="597"/>
      <c r="H454" s="597"/>
      <c r="I454" s="597"/>
      <c r="J454" s="597"/>
      <c r="K454" s="597"/>
      <c r="L454" s="597"/>
      <c r="M454" s="597"/>
      <c r="N454" s="597"/>
      <c r="O454" s="597"/>
      <c r="P454" s="6" t="s">
        <v>226</v>
      </c>
      <c r="Q454" s="98">
        <v>15080</v>
      </c>
      <c r="R454" s="98">
        <v>18823</v>
      </c>
      <c r="S454" s="98">
        <v>124.8</v>
      </c>
    </row>
    <row r="455" spans="1:19" ht="18" customHeight="1" x14ac:dyDescent="0.25">
      <c r="A455" s="569"/>
      <c r="B455" s="572"/>
      <c r="C455" s="595"/>
      <c r="D455" s="597"/>
      <c r="E455" s="597"/>
      <c r="F455" s="597"/>
      <c r="G455" s="597"/>
      <c r="H455" s="597"/>
      <c r="I455" s="597"/>
      <c r="J455" s="597"/>
      <c r="K455" s="597"/>
      <c r="L455" s="597"/>
      <c r="M455" s="597"/>
      <c r="N455" s="597"/>
      <c r="O455" s="597"/>
      <c r="P455" s="6" t="s">
        <v>227</v>
      </c>
      <c r="Q455" s="98">
        <v>40200</v>
      </c>
      <c r="R455" s="98">
        <v>40200</v>
      </c>
      <c r="S455" s="98">
        <v>100</v>
      </c>
    </row>
    <row r="456" spans="1:19" ht="34.5" customHeight="1" x14ac:dyDescent="0.25">
      <c r="A456" s="569"/>
      <c r="B456" s="572"/>
      <c r="C456" s="595"/>
      <c r="D456" s="597"/>
      <c r="E456" s="597"/>
      <c r="F456" s="597"/>
      <c r="G456" s="597"/>
      <c r="H456" s="597"/>
      <c r="I456" s="597"/>
      <c r="J456" s="597"/>
      <c r="K456" s="597"/>
      <c r="L456" s="597"/>
      <c r="M456" s="597"/>
      <c r="N456" s="597"/>
      <c r="O456" s="597"/>
      <c r="P456" s="36" t="s">
        <v>228</v>
      </c>
      <c r="Q456" s="98">
        <v>55535</v>
      </c>
      <c r="R456" s="98">
        <v>55608</v>
      </c>
      <c r="S456" s="98">
        <v>100.1</v>
      </c>
    </row>
    <row r="457" spans="1:19" ht="37.5" customHeight="1" x14ac:dyDescent="0.25">
      <c r="A457" s="569"/>
      <c r="B457" s="572"/>
      <c r="C457" s="595"/>
      <c r="D457" s="597"/>
      <c r="E457" s="597"/>
      <c r="F457" s="597"/>
      <c r="G457" s="597"/>
      <c r="H457" s="597"/>
      <c r="I457" s="597"/>
      <c r="J457" s="597"/>
      <c r="K457" s="597"/>
      <c r="L457" s="597"/>
      <c r="M457" s="597"/>
      <c r="N457" s="597"/>
      <c r="O457" s="597"/>
      <c r="P457" s="36" t="s">
        <v>229</v>
      </c>
      <c r="Q457" s="98">
        <v>79000</v>
      </c>
      <c r="R457" s="98">
        <v>87721</v>
      </c>
      <c r="S457" s="98">
        <v>111</v>
      </c>
    </row>
    <row r="458" spans="1:19" ht="25.5" customHeight="1" x14ac:dyDescent="0.25">
      <c r="A458" s="569"/>
      <c r="B458" s="572"/>
      <c r="C458" s="595"/>
      <c r="D458" s="597"/>
      <c r="E458" s="597"/>
      <c r="F458" s="597"/>
      <c r="G458" s="597"/>
      <c r="H458" s="597"/>
      <c r="I458" s="597"/>
      <c r="J458" s="597"/>
      <c r="K458" s="597"/>
      <c r="L458" s="597"/>
      <c r="M458" s="597"/>
      <c r="N458" s="597"/>
      <c r="O458" s="597"/>
      <c r="P458" s="36" t="s">
        <v>230</v>
      </c>
      <c r="Q458" s="98">
        <v>20937</v>
      </c>
      <c r="R458" s="98">
        <v>12967</v>
      </c>
      <c r="S458" s="98">
        <v>61.9</v>
      </c>
    </row>
    <row r="459" spans="1:19" ht="15" customHeight="1" x14ac:dyDescent="0.25">
      <c r="A459" s="569"/>
      <c r="B459" s="572"/>
      <c r="C459" s="619"/>
      <c r="D459" s="618"/>
      <c r="E459" s="618"/>
      <c r="F459" s="618"/>
      <c r="G459" s="618"/>
      <c r="H459" s="618"/>
      <c r="I459" s="618"/>
      <c r="J459" s="618"/>
      <c r="K459" s="618"/>
      <c r="L459" s="618"/>
      <c r="M459" s="618"/>
      <c r="N459" s="618"/>
      <c r="O459" s="618"/>
      <c r="P459" s="36" t="s">
        <v>231</v>
      </c>
      <c r="Q459" s="98">
        <v>272557.2</v>
      </c>
      <c r="R459" s="98">
        <v>272557.2</v>
      </c>
      <c r="S459" s="98">
        <v>100</v>
      </c>
    </row>
    <row r="460" spans="1:19" ht="29.25" customHeight="1" x14ac:dyDescent="0.25">
      <c r="A460" s="569"/>
      <c r="B460" s="572"/>
      <c r="C460" s="594">
        <v>2017</v>
      </c>
      <c r="D460" s="596">
        <v>52793.72</v>
      </c>
      <c r="E460" s="596">
        <v>52793.72</v>
      </c>
      <c r="F460" s="596">
        <v>38656.74</v>
      </c>
      <c r="G460" s="596">
        <v>38656.74</v>
      </c>
      <c r="H460" s="596">
        <v>14136.98</v>
      </c>
      <c r="I460" s="596">
        <v>14136.98</v>
      </c>
      <c r="J460" s="596">
        <v>0</v>
      </c>
      <c r="K460" s="596">
        <v>0</v>
      </c>
      <c r="L460" s="596">
        <f t="shared" ref="L460:M460" si="154">SUM(L461)</f>
        <v>0</v>
      </c>
      <c r="M460" s="596">
        <f t="shared" si="154"/>
        <v>0</v>
      </c>
      <c r="N460" s="596">
        <v>100</v>
      </c>
      <c r="O460" s="596">
        <v>100</v>
      </c>
      <c r="P460" s="6" t="s">
        <v>224</v>
      </c>
      <c r="Q460" s="114">
        <v>137890</v>
      </c>
      <c r="R460" s="114">
        <v>155954</v>
      </c>
      <c r="S460" s="114">
        <v>113.1</v>
      </c>
    </row>
    <row r="461" spans="1:19" ht="26.25" customHeight="1" x14ac:dyDescent="0.25">
      <c r="A461" s="569"/>
      <c r="B461" s="572"/>
      <c r="C461" s="595"/>
      <c r="D461" s="597"/>
      <c r="E461" s="597"/>
      <c r="F461" s="597"/>
      <c r="G461" s="597"/>
      <c r="H461" s="597"/>
      <c r="I461" s="597"/>
      <c r="J461" s="597"/>
      <c r="K461" s="597"/>
      <c r="L461" s="597"/>
      <c r="M461" s="597"/>
      <c r="N461" s="597"/>
      <c r="O461" s="597"/>
      <c r="P461" s="6" t="s">
        <v>225</v>
      </c>
      <c r="Q461" s="114">
        <v>217200</v>
      </c>
      <c r="R461" s="114">
        <v>321424</v>
      </c>
      <c r="S461" s="114">
        <v>148</v>
      </c>
    </row>
    <row r="462" spans="1:19" ht="25.5" customHeight="1" x14ac:dyDescent="0.25">
      <c r="A462" s="569"/>
      <c r="B462" s="572"/>
      <c r="C462" s="595"/>
      <c r="D462" s="597"/>
      <c r="E462" s="597"/>
      <c r="F462" s="597"/>
      <c r="G462" s="597"/>
      <c r="H462" s="597"/>
      <c r="I462" s="597"/>
      <c r="J462" s="597"/>
      <c r="K462" s="597"/>
      <c r="L462" s="597"/>
      <c r="M462" s="597"/>
      <c r="N462" s="597"/>
      <c r="O462" s="597"/>
      <c r="P462" s="6" t="s">
        <v>226</v>
      </c>
      <c r="Q462" s="114">
        <v>15148</v>
      </c>
      <c r="R462" s="114">
        <v>14746</v>
      </c>
      <c r="S462" s="114">
        <v>97.3</v>
      </c>
    </row>
    <row r="463" spans="1:19" ht="17.25" customHeight="1" x14ac:dyDescent="0.25">
      <c r="A463" s="569"/>
      <c r="B463" s="572"/>
      <c r="C463" s="595"/>
      <c r="D463" s="597"/>
      <c r="E463" s="597"/>
      <c r="F463" s="597"/>
      <c r="G463" s="597"/>
      <c r="H463" s="597"/>
      <c r="I463" s="597"/>
      <c r="J463" s="597"/>
      <c r="K463" s="597"/>
      <c r="L463" s="597"/>
      <c r="M463" s="597"/>
      <c r="N463" s="597"/>
      <c r="O463" s="597"/>
      <c r="P463" s="6" t="s">
        <v>227</v>
      </c>
      <c r="Q463" s="114">
        <v>40300</v>
      </c>
      <c r="R463" s="114">
        <v>41704</v>
      </c>
      <c r="S463" s="114">
        <v>103.4</v>
      </c>
    </row>
    <row r="464" spans="1:19" ht="36" customHeight="1" x14ac:dyDescent="0.25">
      <c r="A464" s="569"/>
      <c r="B464" s="572"/>
      <c r="C464" s="595"/>
      <c r="D464" s="597"/>
      <c r="E464" s="597"/>
      <c r="F464" s="597"/>
      <c r="G464" s="597"/>
      <c r="H464" s="597"/>
      <c r="I464" s="597"/>
      <c r="J464" s="597"/>
      <c r="K464" s="597"/>
      <c r="L464" s="597"/>
      <c r="M464" s="597"/>
      <c r="N464" s="597"/>
      <c r="O464" s="597"/>
      <c r="P464" s="36" t="s">
        <v>228</v>
      </c>
      <c r="Q464" s="114">
        <v>55535</v>
      </c>
      <c r="R464" s="114">
        <v>42033</v>
      </c>
      <c r="S464" s="114">
        <v>75.7</v>
      </c>
    </row>
    <row r="465" spans="1:19" ht="38.25" customHeight="1" x14ac:dyDescent="0.25">
      <c r="A465" s="569"/>
      <c r="B465" s="572"/>
      <c r="C465" s="595"/>
      <c r="D465" s="597"/>
      <c r="E465" s="597"/>
      <c r="F465" s="597"/>
      <c r="G465" s="597"/>
      <c r="H465" s="597"/>
      <c r="I465" s="597"/>
      <c r="J465" s="597"/>
      <c r="K465" s="597"/>
      <c r="L465" s="597"/>
      <c r="M465" s="597"/>
      <c r="N465" s="597"/>
      <c r="O465" s="597"/>
      <c r="P465" s="36" t="s">
        <v>229</v>
      </c>
      <c r="Q465" s="114">
        <v>80000</v>
      </c>
      <c r="R465" s="114">
        <v>95945</v>
      </c>
      <c r="S465" s="114">
        <v>119.6</v>
      </c>
    </row>
    <row r="466" spans="1:19" ht="27" customHeight="1" x14ac:dyDescent="0.25">
      <c r="A466" s="569"/>
      <c r="B466" s="572"/>
      <c r="C466" s="595"/>
      <c r="D466" s="597"/>
      <c r="E466" s="597"/>
      <c r="F466" s="597"/>
      <c r="G466" s="597"/>
      <c r="H466" s="597"/>
      <c r="I466" s="597"/>
      <c r="J466" s="597"/>
      <c r="K466" s="597"/>
      <c r="L466" s="597"/>
      <c r="M466" s="597"/>
      <c r="N466" s="597"/>
      <c r="O466" s="597"/>
      <c r="P466" s="36" t="s">
        <v>230</v>
      </c>
      <c r="Q466" s="114">
        <v>22115</v>
      </c>
      <c r="R466" s="114">
        <v>12010</v>
      </c>
      <c r="S466" s="114">
        <v>54.4</v>
      </c>
    </row>
    <row r="467" spans="1:19" ht="15" customHeight="1" x14ac:dyDescent="0.25">
      <c r="A467" s="569"/>
      <c r="B467" s="572"/>
      <c r="C467" s="619"/>
      <c r="D467" s="618"/>
      <c r="E467" s="618"/>
      <c r="F467" s="618"/>
      <c r="G467" s="618"/>
      <c r="H467" s="618"/>
      <c r="I467" s="618"/>
      <c r="J467" s="618"/>
      <c r="K467" s="618"/>
      <c r="L467" s="618"/>
      <c r="M467" s="618"/>
      <c r="N467" s="618"/>
      <c r="O467" s="618"/>
      <c r="P467" s="36" t="s">
        <v>231</v>
      </c>
      <c r="Q467" s="114">
        <v>52793.72</v>
      </c>
      <c r="R467" s="114">
        <v>52793.72</v>
      </c>
      <c r="S467" s="114">
        <v>100</v>
      </c>
    </row>
    <row r="468" spans="1:19" ht="27.75" customHeight="1" x14ac:dyDescent="0.25">
      <c r="A468" s="569"/>
      <c r="B468" s="572"/>
      <c r="C468" s="594">
        <v>2018</v>
      </c>
      <c r="D468" s="596">
        <v>18206</v>
      </c>
      <c r="E468" s="596">
        <v>18206</v>
      </c>
      <c r="F468" s="596">
        <v>12676</v>
      </c>
      <c r="G468" s="596">
        <v>12676</v>
      </c>
      <c r="H468" s="596">
        <v>5530</v>
      </c>
      <c r="I468" s="596">
        <v>5530</v>
      </c>
      <c r="J468" s="596">
        <v>0</v>
      </c>
      <c r="K468" s="596">
        <v>0</v>
      </c>
      <c r="L468" s="596">
        <f t="shared" ref="L468:M468" si="155">SUM(L469)</f>
        <v>0</v>
      </c>
      <c r="M468" s="596">
        <f t="shared" si="155"/>
        <v>0</v>
      </c>
      <c r="N468" s="596">
        <v>100</v>
      </c>
      <c r="O468" s="596">
        <v>100</v>
      </c>
      <c r="P468" s="6" t="s">
        <v>224</v>
      </c>
      <c r="Q468" s="133">
        <v>138758</v>
      </c>
      <c r="R468" s="133">
        <v>128516</v>
      </c>
      <c r="S468" s="133">
        <v>92.62</v>
      </c>
    </row>
    <row r="469" spans="1:19" ht="26.25" customHeight="1" x14ac:dyDescent="0.25">
      <c r="A469" s="569"/>
      <c r="B469" s="572"/>
      <c r="C469" s="595"/>
      <c r="D469" s="597"/>
      <c r="E469" s="597"/>
      <c r="F469" s="597"/>
      <c r="G469" s="597"/>
      <c r="H469" s="597"/>
      <c r="I469" s="597"/>
      <c r="J469" s="597"/>
      <c r="K469" s="597"/>
      <c r="L469" s="597"/>
      <c r="M469" s="597"/>
      <c r="N469" s="597"/>
      <c r="O469" s="597"/>
      <c r="P469" s="6" t="s">
        <v>225</v>
      </c>
      <c r="Q469" s="133">
        <v>221800</v>
      </c>
      <c r="R469" s="133">
        <v>379151</v>
      </c>
      <c r="S469" s="133">
        <v>170.94</v>
      </c>
    </row>
    <row r="470" spans="1:19" ht="27" customHeight="1" x14ac:dyDescent="0.25">
      <c r="A470" s="569"/>
      <c r="B470" s="572"/>
      <c r="C470" s="595"/>
      <c r="D470" s="597"/>
      <c r="E470" s="597"/>
      <c r="F470" s="597"/>
      <c r="G470" s="597"/>
      <c r="H470" s="597"/>
      <c r="I470" s="597"/>
      <c r="J470" s="597"/>
      <c r="K470" s="597"/>
      <c r="L470" s="597"/>
      <c r="M470" s="597"/>
      <c r="N470" s="597"/>
      <c r="O470" s="597"/>
      <c r="P470" s="6" t="s">
        <v>342</v>
      </c>
      <c r="Q470" s="133">
        <v>16756</v>
      </c>
      <c r="R470" s="133">
        <v>14187</v>
      </c>
      <c r="S470" s="133">
        <v>84.67</v>
      </c>
    </row>
    <row r="471" spans="1:19" ht="17.25" customHeight="1" x14ac:dyDescent="0.25">
      <c r="A471" s="569"/>
      <c r="B471" s="572"/>
      <c r="C471" s="595"/>
      <c r="D471" s="597"/>
      <c r="E471" s="597"/>
      <c r="F471" s="597"/>
      <c r="G471" s="597"/>
      <c r="H471" s="597"/>
      <c r="I471" s="597"/>
      <c r="J471" s="597"/>
      <c r="K471" s="597"/>
      <c r="L471" s="597"/>
      <c r="M471" s="597"/>
      <c r="N471" s="597"/>
      <c r="O471" s="597"/>
      <c r="P471" s="6" t="s">
        <v>227</v>
      </c>
      <c r="Q471" s="133">
        <v>40500</v>
      </c>
      <c r="R471" s="133">
        <v>40450</v>
      </c>
      <c r="S471" s="133">
        <v>100</v>
      </c>
    </row>
    <row r="472" spans="1:19" ht="37.5" customHeight="1" x14ac:dyDescent="0.25">
      <c r="A472" s="569"/>
      <c r="B472" s="572"/>
      <c r="C472" s="595"/>
      <c r="D472" s="597"/>
      <c r="E472" s="597"/>
      <c r="F472" s="597"/>
      <c r="G472" s="597"/>
      <c r="H472" s="597"/>
      <c r="I472" s="597"/>
      <c r="J472" s="597"/>
      <c r="K472" s="597"/>
      <c r="L472" s="597"/>
      <c r="M472" s="597"/>
      <c r="N472" s="597"/>
      <c r="O472" s="597"/>
      <c r="P472" s="36" t="s">
        <v>228</v>
      </c>
      <c r="Q472" s="133">
        <v>55535</v>
      </c>
      <c r="R472" s="133">
        <v>8637</v>
      </c>
      <c r="S472" s="133">
        <v>15.55</v>
      </c>
    </row>
    <row r="473" spans="1:19" ht="39.75" customHeight="1" x14ac:dyDescent="0.25">
      <c r="A473" s="569"/>
      <c r="B473" s="572"/>
      <c r="C473" s="595"/>
      <c r="D473" s="597"/>
      <c r="E473" s="597"/>
      <c r="F473" s="597"/>
      <c r="G473" s="597"/>
      <c r="H473" s="597"/>
      <c r="I473" s="597"/>
      <c r="J473" s="597"/>
      <c r="K473" s="597"/>
      <c r="L473" s="597"/>
      <c r="M473" s="597"/>
      <c r="N473" s="597"/>
      <c r="O473" s="597"/>
      <c r="P473" s="36" t="s">
        <v>229</v>
      </c>
      <c r="Q473" s="133">
        <v>80000</v>
      </c>
      <c r="R473" s="133">
        <v>96670</v>
      </c>
      <c r="S473" s="133">
        <v>117.09</v>
      </c>
    </row>
    <row r="474" spans="1:19" ht="27" customHeight="1" x14ac:dyDescent="0.25">
      <c r="A474" s="569"/>
      <c r="B474" s="572"/>
      <c r="C474" s="595"/>
      <c r="D474" s="597"/>
      <c r="E474" s="597"/>
      <c r="F474" s="597"/>
      <c r="G474" s="597"/>
      <c r="H474" s="597"/>
      <c r="I474" s="597"/>
      <c r="J474" s="597"/>
      <c r="K474" s="597"/>
      <c r="L474" s="597"/>
      <c r="M474" s="597"/>
      <c r="N474" s="597"/>
      <c r="O474" s="597"/>
      <c r="P474" s="36" t="s">
        <v>230</v>
      </c>
      <c r="Q474" s="133">
        <v>23346</v>
      </c>
      <c r="R474" s="133">
        <v>15104</v>
      </c>
      <c r="S474" s="133">
        <v>64.7</v>
      </c>
    </row>
    <row r="475" spans="1:19" ht="15" customHeight="1" x14ac:dyDescent="0.25">
      <c r="A475" s="569"/>
      <c r="B475" s="572"/>
      <c r="C475" s="619"/>
      <c r="D475" s="618"/>
      <c r="E475" s="618"/>
      <c r="F475" s="618"/>
      <c r="G475" s="618"/>
      <c r="H475" s="618"/>
      <c r="I475" s="618"/>
      <c r="J475" s="618"/>
      <c r="K475" s="618"/>
      <c r="L475" s="618"/>
      <c r="M475" s="618"/>
      <c r="N475" s="618"/>
      <c r="O475" s="618"/>
      <c r="P475" s="36" t="s">
        <v>231</v>
      </c>
      <c r="Q475" s="133">
        <v>18206</v>
      </c>
      <c r="R475" s="133">
        <v>18206</v>
      </c>
      <c r="S475" s="133">
        <v>100</v>
      </c>
    </row>
    <row r="476" spans="1:19" ht="28.5" customHeight="1" x14ac:dyDescent="0.25">
      <c r="A476" s="569"/>
      <c r="B476" s="572"/>
      <c r="C476" s="594">
        <v>2019</v>
      </c>
      <c r="D476" s="596">
        <v>96043</v>
      </c>
      <c r="E476" s="596">
        <v>96043</v>
      </c>
      <c r="F476" s="596">
        <v>0</v>
      </c>
      <c r="G476" s="596">
        <v>0</v>
      </c>
      <c r="H476" s="596">
        <v>96043</v>
      </c>
      <c r="I476" s="596">
        <v>96043</v>
      </c>
      <c r="J476" s="596">
        <v>0</v>
      </c>
      <c r="K476" s="596">
        <v>0</v>
      </c>
      <c r="L476" s="596">
        <f t="shared" ref="L476:M476" si="156">SUM(L477)</f>
        <v>0</v>
      </c>
      <c r="M476" s="596">
        <f t="shared" si="156"/>
        <v>0</v>
      </c>
      <c r="N476" s="596">
        <v>100</v>
      </c>
      <c r="O476" s="596">
        <v>100</v>
      </c>
      <c r="P476" s="6" t="s">
        <v>224</v>
      </c>
      <c r="Q476" s="161">
        <v>140546</v>
      </c>
      <c r="R476" s="161">
        <v>150475</v>
      </c>
      <c r="S476" s="161">
        <v>107.06</v>
      </c>
    </row>
    <row r="477" spans="1:19" ht="29.25" customHeight="1" x14ac:dyDescent="0.25">
      <c r="A477" s="569"/>
      <c r="B477" s="572"/>
      <c r="C477" s="595"/>
      <c r="D477" s="597"/>
      <c r="E477" s="597"/>
      <c r="F477" s="597"/>
      <c r="G477" s="597"/>
      <c r="H477" s="597"/>
      <c r="I477" s="597"/>
      <c r="J477" s="597"/>
      <c r="K477" s="597"/>
      <c r="L477" s="597"/>
      <c r="M477" s="597"/>
      <c r="N477" s="597"/>
      <c r="O477" s="597"/>
      <c r="P477" s="6" t="s">
        <v>225</v>
      </c>
      <c r="Q477" s="161">
        <v>226400</v>
      </c>
      <c r="R477" s="161">
        <v>513598</v>
      </c>
      <c r="S477" s="161">
        <v>226.85</v>
      </c>
    </row>
    <row r="478" spans="1:19" ht="28.5" customHeight="1" x14ac:dyDescent="0.25">
      <c r="A478" s="569"/>
      <c r="B478" s="572"/>
      <c r="C478" s="595"/>
      <c r="D478" s="597"/>
      <c r="E478" s="597"/>
      <c r="F478" s="597"/>
      <c r="G478" s="597"/>
      <c r="H478" s="597"/>
      <c r="I478" s="597"/>
      <c r="J478" s="597"/>
      <c r="K478" s="597"/>
      <c r="L478" s="597"/>
      <c r="M478" s="597"/>
      <c r="N478" s="597"/>
      <c r="O478" s="597"/>
      <c r="P478" s="6" t="s">
        <v>342</v>
      </c>
      <c r="Q478" s="161">
        <v>17646</v>
      </c>
      <c r="R478" s="161">
        <v>19151</v>
      </c>
      <c r="S478" s="161">
        <v>108.53</v>
      </c>
    </row>
    <row r="479" spans="1:19" ht="15" customHeight="1" x14ac:dyDescent="0.25">
      <c r="A479" s="569"/>
      <c r="B479" s="572"/>
      <c r="C479" s="595"/>
      <c r="D479" s="597"/>
      <c r="E479" s="597"/>
      <c r="F479" s="597"/>
      <c r="G479" s="597"/>
      <c r="H479" s="597"/>
      <c r="I479" s="597"/>
      <c r="J479" s="597"/>
      <c r="K479" s="597"/>
      <c r="L479" s="597"/>
      <c r="M479" s="597"/>
      <c r="N479" s="597"/>
      <c r="O479" s="597"/>
      <c r="P479" s="6" t="s">
        <v>227</v>
      </c>
      <c r="Q479" s="161">
        <v>40700</v>
      </c>
      <c r="R479" s="161">
        <v>30601</v>
      </c>
      <c r="S479" s="161">
        <v>75.19</v>
      </c>
    </row>
    <row r="480" spans="1:19" ht="39" customHeight="1" x14ac:dyDescent="0.25">
      <c r="A480" s="569"/>
      <c r="B480" s="572"/>
      <c r="C480" s="595"/>
      <c r="D480" s="597"/>
      <c r="E480" s="597"/>
      <c r="F480" s="597"/>
      <c r="G480" s="597"/>
      <c r="H480" s="597"/>
      <c r="I480" s="597"/>
      <c r="J480" s="597"/>
      <c r="K480" s="597"/>
      <c r="L480" s="597"/>
      <c r="M480" s="597"/>
      <c r="N480" s="597"/>
      <c r="O480" s="597"/>
      <c r="P480" s="36" t="s">
        <v>228</v>
      </c>
      <c r="Q480" s="161">
        <v>55535</v>
      </c>
      <c r="R480" s="161">
        <v>55867</v>
      </c>
      <c r="S480" s="161">
        <v>100.6</v>
      </c>
    </row>
    <row r="481" spans="1:19" ht="37.5" customHeight="1" x14ac:dyDescent="0.25">
      <c r="A481" s="569"/>
      <c r="B481" s="572"/>
      <c r="C481" s="595"/>
      <c r="D481" s="597"/>
      <c r="E481" s="597"/>
      <c r="F481" s="597"/>
      <c r="G481" s="597"/>
      <c r="H481" s="597"/>
      <c r="I481" s="597"/>
      <c r="J481" s="597"/>
      <c r="K481" s="597"/>
      <c r="L481" s="597"/>
      <c r="M481" s="597"/>
      <c r="N481" s="597"/>
      <c r="O481" s="597"/>
      <c r="P481" s="36" t="s">
        <v>229</v>
      </c>
      <c r="Q481" s="161">
        <v>80000</v>
      </c>
      <c r="R481" s="161">
        <v>112138</v>
      </c>
      <c r="S481" s="161">
        <v>140.16999999999999</v>
      </c>
    </row>
    <row r="482" spans="1:19" ht="27" customHeight="1" x14ac:dyDescent="0.25">
      <c r="A482" s="569"/>
      <c r="B482" s="572"/>
      <c r="C482" s="595"/>
      <c r="D482" s="597"/>
      <c r="E482" s="597"/>
      <c r="F482" s="597"/>
      <c r="G482" s="597"/>
      <c r="H482" s="597"/>
      <c r="I482" s="597"/>
      <c r="J482" s="597"/>
      <c r="K482" s="597"/>
      <c r="L482" s="597"/>
      <c r="M482" s="597"/>
      <c r="N482" s="597"/>
      <c r="O482" s="597"/>
      <c r="P482" s="36" t="s">
        <v>230</v>
      </c>
      <c r="Q482" s="161">
        <v>24552</v>
      </c>
      <c r="R482" s="161">
        <v>15800</v>
      </c>
      <c r="S482" s="161">
        <v>64.349999999999994</v>
      </c>
    </row>
    <row r="483" spans="1:19" ht="15" customHeight="1" x14ac:dyDescent="0.25">
      <c r="A483" s="569"/>
      <c r="B483" s="572"/>
      <c r="C483" s="619"/>
      <c r="D483" s="618"/>
      <c r="E483" s="618"/>
      <c r="F483" s="618"/>
      <c r="G483" s="618"/>
      <c r="H483" s="618"/>
      <c r="I483" s="618"/>
      <c r="J483" s="618"/>
      <c r="K483" s="618"/>
      <c r="L483" s="618"/>
      <c r="M483" s="618"/>
      <c r="N483" s="618"/>
      <c r="O483" s="618"/>
      <c r="P483" s="36" t="s">
        <v>231</v>
      </c>
      <c r="Q483" s="161">
        <v>96043</v>
      </c>
      <c r="R483" s="161">
        <v>96043</v>
      </c>
      <c r="S483" s="161">
        <v>100</v>
      </c>
    </row>
    <row r="484" spans="1:19" ht="30.75" customHeight="1" x14ac:dyDescent="0.25">
      <c r="A484" s="569"/>
      <c r="B484" s="572"/>
      <c r="C484" s="594">
        <v>2020</v>
      </c>
      <c r="D484" s="596">
        <v>0</v>
      </c>
      <c r="E484" s="596">
        <v>0</v>
      </c>
      <c r="F484" s="596">
        <v>0</v>
      </c>
      <c r="G484" s="596">
        <v>0</v>
      </c>
      <c r="H484" s="596">
        <v>0</v>
      </c>
      <c r="I484" s="596">
        <v>0</v>
      </c>
      <c r="J484" s="596">
        <v>0</v>
      </c>
      <c r="K484" s="596">
        <v>0</v>
      </c>
      <c r="L484" s="596">
        <f t="shared" ref="L484:M484" si="157">SUM(L485)</f>
        <v>0</v>
      </c>
      <c r="M484" s="596">
        <f t="shared" si="157"/>
        <v>0</v>
      </c>
      <c r="N484" s="596" t="s">
        <v>239</v>
      </c>
      <c r="O484" s="596" t="s">
        <v>239</v>
      </c>
      <c r="P484" s="172" t="s">
        <v>224</v>
      </c>
      <c r="Q484" s="174">
        <v>131948</v>
      </c>
      <c r="R484" s="174">
        <v>132275</v>
      </c>
      <c r="S484" s="198">
        <f>R484/Q484</f>
        <v>1.0024782490071846</v>
      </c>
    </row>
    <row r="485" spans="1:19" ht="28.5" customHeight="1" x14ac:dyDescent="0.25">
      <c r="A485" s="569"/>
      <c r="B485" s="572"/>
      <c r="C485" s="595"/>
      <c r="D485" s="597"/>
      <c r="E485" s="597"/>
      <c r="F485" s="597"/>
      <c r="G485" s="597"/>
      <c r="H485" s="597"/>
      <c r="I485" s="597"/>
      <c r="J485" s="597"/>
      <c r="K485" s="597"/>
      <c r="L485" s="597"/>
      <c r="M485" s="597"/>
      <c r="N485" s="597"/>
      <c r="O485" s="597"/>
      <c r="P485" s="172" t="s">
        <v>225</v>
      </c>
      <c r="Q485" s="174">
        <v>146811</v>
      </c>
      <c r="R485" s="174">
        <v>164506</v>
      </c>
      <c r="S485" s="198">
        <f t="shared" ref="S485:S490" si="158">R485/Q485</f>
        <v>1.1205291156657198</v>
      </c>
    </row>
    <row r="486" spans="1:19" ht="27.75" customHeight="1" x14ac:dyDescent="0.25">
      <c r="A486" s="569"/>
      <c r="B486" s="572"/>
      <c r="C486" s="595"/>
      <c r="D486" s="597"/>
      <c r="E486" s="597"/>
      <c r="F486" s="597"/>
      <c r="G486" s="597"/>
      <c r="H486" s="597"/>
      <c r="I486" s="597"/>
      <c r="J486" s="597"/>
      <c r="K486" s="597"/>
      <c r="L486" s="597"/>
      <c r="M486" s="597"/>
      <c r="N486" s="597"/>
      <c r="O486" s="597"/>
      <c r="P486" s="172" t="s">
        <v>342</v>
      </c>
      <c r="Q486" s="174">
        <v>11892</v>
      </c>
      <c r="R486" s="174">
        <v>12082</v>
      </c>
      <c r="S486" s="198">
        <f t="shared" si="158"/>
        <v>1.0159771274806593</v>
      </c>
    </row>
    <row r="487" spans="1:19" ht="15.75" customHeight="1" x14ac:dyDescent="0.25">
      <c r="A487" s="569"/>
      <c r="B487" s="572"/>
      <c r="C487" s="595"/>
      <c r="D487" s="597"/>
      <c r="E487" s="597"/>
      <c r="F487" s="597"/>
      <c r="G487" s="597"/>
      <c r="H487" s="597"/>
      <c r="I487" s="597"/>
      <c r="J487" s="597"/>
      <c r="K487" s="597"/>
      <c r="L487" s="597"/>
      <c r="M487" s="597"/>
      <c r="N487" s="597"/>
      <c r="O487" s="597"/>
      <c r="P487" s="172" t="s">
        <v>227</v>
      </c>
      <c r="Q487" s="174">
        <v>30200</v>
      </c>
      <c r="R487" s="174">
        <v>24100</v>
      </c>
      <c r="S487" s="198">
        <f t="shared" si="158"/>
        <v>0.79801324503311255</v>
      </c>
    </row>
    <row r="488" spans="1:19" ht="37.5" customHeight="1" x14ac:dyDescent="0.25">
      <c r="A488" s="569"/>
      <c r="B488" s="572"/>
      <c r="C488" s="595"/>
      <c r="D488" s="597"/>
      <c r="E488" s="597"/>
      <c r="F488" s="597"/>
      <c r="G488" s="597"/>
      <c r="H488" s="597"/>
      <c r="I488" s="597"/>
      <c r="J488" s="597"/>
      <c r="K488" s="597"/>
      <c r="L488" s="597"/>
      <c r="M488" s="597"/>
      <c r="N488" s="597"/>
      <c r="O488" s="597"/>
      <c r="P488" s="36" t="s">
        <v>228</v>
      </c>
      <c r="Q488" s="174">
        <v>55535</v>
      </c>
      <c r="R488" s="174">
        <v>44437</v>
      </c>
      <c r="S488" s="198">
        <f t="shared" si="158"/>
        <v>0.80016205996218603</v>
      </c>
    </row>
    <row r="489" spans="1:19" ht="34.5" customHeight="1" x14ac:dyDescent="0.25">
      <c r="A489" s="569"/>
      <c r="B489" s="572"/>
      <c r="C489" s="595"/>
      <c r="D489" s="597"/>
      <c r="E489" s="597"/>
      <c r="F489" s="597"/>
      <c r="G489" s="597"/>
      <c r="H489" s="597"/>
      <c r="I489" s="597"/>
      <c r="J489" s="597"/>
      <c r="K489" s="597"/>
      <c r="L489" s="597"/>
      <c r="M489" s="597"/>
      <c r="N489" s="597"/>
      <c r="O489" s="597"/>
      <c r="P489" s="36" t="s">
        <v>229</v>
      </c>
      <c r="Q489" s="174">
        <v>80000</v>
      </c>
      <c r="R489" s="174">
        <v>110536</v>
      </c>
      <c r="S489" s="198">
        <f t="shared" si="158"/>
        <v>1.3816999999999999</v>
      </c>
    </row>
    <row r="490" spans="1:19" ht="26.25" customHeight="1" x14ac:dyDescent="0.25">
      <c r="A490" s="569"/>
      <c r="B490" s="572"/>
      <c r="C490" s="595"/>
      <c r="D490" s="597"/>
      <c r="E490" s="597"/>
      <c r="F490" s="597"/>
      <c r="G490" s="597"/>
      <c r="H490" s="597"/>
      <c r="I490" s="597"/>
      <c r="J490" s="597"/>
      <c r="K490" s="597"/>
      <c r="L490" s="597"/>
      <c r="M490" s="597"/>
      <c r="N490" s="597"/>
      <c r="O490" s="597"/>
      <c r="P490" s="36" t="s">
        <v>230</v>
      </c>
      <c r="Q490" s="174">
        <v>15670</v>
      </c>
      <c r="R490" s="174">
        <v>14505</v>
      </c>
      <c r="S490" s="198">
        <f t="shared" si="158"/>
        <v>0.92565411614550097</v>
      </c>
    </row>
    <row r="491" spans="1:19" ht="26.25" customHeight="1" x14ac:dyDescent="0.25">
      <c r="A491" s="569"/>
      <c r="B491" s="572"/>
      <c r="C491" s="594">
        <v>2021</v>
      </c>
      <c r="D491" s="596">
        <v>0</v>
      </c>
      <c r="E491" s="596">
        <v>0</v>
      </c>
      <c r="F491" s="596">
        <v>0</v>
      </c>
      <c r="G491" s="596">
        <v>0</v>
      </c>
      <c r="H491" s="596">
        <v>0</v>
      </c>
      <c r="I491" s="596">
        <v>0</v>
      </c>
      <c r="J491" s="596">
        <v>0</v>
      </c>
      <c r="K491" s="596">
        <v>0</v>
      </c>
      <c r="L491" s="596">
        <f t="shared" ref="L491:M491" si="159">SUM(L492)</f>
        <v>0</v>
      </c>
      <c r="M491" s="596">
        <f t="shared" si="159"/>
        <v>0</v>
      </c>
      <c r="N491" s="596" t="s">
        <v>239</v>
      </c>
      <c r="O491" s="596" t="s">
        <v>239</v>
      </c>
      <c r="P491" s="245" t="s">
        <v>224</v>
      </c>
      <c r="Q491" s="63">
        <v>142423</v>
      </c>
      <c r="R491" s="63">
        <v>64526</v>
      </c>
      <c r="S491" s="287">
        <f>R491/Q491</f>
        <v>0.4530588458324849</v>
      </c>
    </row>
    <row r="492" spans="1:19" ht="26.25" customHeight="1" x14ac:dyDescent="0.25">
      <c r="A492" s="569"/>
      <c r="B492" s="572"/>
      <c r="C492" s="595"/>
      <c r="D492" s="597"/>
      <c r="E492" s="597"/>
      <c r="F492" s="597"/>
      <c r="G492" s="597"/>
      <c r="H492" s="597"/>
      <c r="I492" s="597"/>
      <c r="J492" s="597"/>
      <c r="K492" s="597"/>
      <c r="L492" s="597"/>
      <c r="M492" s="597"/>
      <c r="N492" s="597"/>
      <c r="O492" s="597"/>
      <c r="P492" s="245" t="s">
        <v>225</v>
      </c>
      <c r="Q492" s="63">
        <v>240000</v>
      </c>
      <c r="R492" s="63">
        <v>189786</v>
      </c>
      <c r="S492" s="287">
        <f t="shared" ref="S492:S497" si="160">R492/Q492</f>
        <v>0.79077500000000001</v>
      </c>
    </row>
    <row r="493" spans="1:19" ht="26.25" customHeight="1" x14ac:dyDescent="0.25">
      <c r="A493" s="569"/>
      <c r="B493" s="572"/>
      <c r="C493" s="595"/>
      <c r="D493" s="597"/>
      <c r="E493" s="597"/>
      <c r="F493" s="597"/>
      <c r="G493" s="597"/>
      <c r="H493" s="597"/>
      <c r="I493" s="597"/>
      <c r="J493" s="597"/>
      <c r="K493" s="597"/>
      <c r="L493" s="597"/>
      <c r="M493" s="597"/>
      <c r="N493" s="597"/>
      <c r="O493" s="597"/>
      <c r="P493" s="245" t="s">
        <v>342</v>
      </c>
      <c r="Q493" s="63">
        <v>10005</v>
      </c>
      <c r="R493" s="63">
        <v>15848</v>
      </c>
      <c r="S493" s="287">
        <f t="shared" si="160"/>
        <v>1.584007996001999</v>
      </c>
    </row>
    <row r="494" spans="1:19" ht="16.5" customHeight="1" x14ac:dyDescent="0.25">
      <c r="A494" s="569"/>
      <c r="B494" s="572"/>
      <c r="C494" s="595"/>
      <c r="D494" s="597"/>
      <c r="E494" s="597"/>
      <c r="F494" s="597"/>
      <c r="G494" s="597"/>
      <c r="H494" s="597"/>
      <c r="I494" s="597"/>
      <c r="J494" s="597"/>
      <c r="K494" s="597"/>
      <c r="L494" s="597"/>
      <c r="M494" s="597"/>
      <c r="N494" s="597"/>
      <c r="O494" s="597"/>
      <c r="P494" s="245" t="s">
        <v>227</v>
      </c>
      <c r="Q494" s="63">
        <v>30100</v>
      </c>
      <c r="R494" s="63">
        <v>20140</v>
      </c>
      <c r="S494" s="287">
        <f t="shared" si="160"/>
        <v>0.6691029900332226</v>
      </c>
    </row>
    <row r="495" spans="1:19" ht="26.25" customHeight="1" x14ac:dyDescent="0.25">
      <c r="A495" s="569"/>
      <c r="B495" s="572"/>
      <c r="C495" s="595"/>
      <c r="D495" s="597"/>
      <c r="E495" s="597"/>
      <c r="F495" s="597"/>
      <c r="G495" s="597"/>
      <c r="H495" s="597"/>
      <c r="I495" s="597"/>
      <c r="J495" s="597"/>
      <c r="K495" s="597"/>
      <c r="L495" s="597"/>
      <c r="M495" s="597"/>
      <c r="N495" s="597"/>
      <c r="O495" s="597"/>
      <c r="P495" s="36" t="s">
        <v>228</v>
      </c>
      <c r="Q495" s="63">
        <v>55535</v>
      </c>
      <c r="R495" s="63">
        <v>40423</v>
      </c>
      <c r="S495" s="287">
        <f t="shared" si="160"/>
        <v>0.72788331682722607</v>
      </c>
    </row>
    <row r="496" spans="1:19" ht="39" customHeight="1" x14ac:dyDescent="0.25">
      <c r="A496" s="569"/>
      <c r="B496" s="572"/>
      <c r="C496" s="595"/>
      <c r="D496" s="597"/>
      <c r="E496" s="597"/>
      <c r="F496" s="597"/>
      <c r="G496" s="597"/>
      <c r="H496" s="597"/>
      <c r="I496" s="597"/>
      <c r="J496" s="597"/>
      <c r="K496" s="597"/>
      <c r="L496" s="597"/>
      <c r="M496" s="597"/>
      <c r="N496" s="597"/>
      <c r="O496" s="597"/>
      <c r="P496" s="36" t="s">
        <v>229</v>
      </c>
      <c r="Q496" s="63">
        <v>90000</v>
      </c>
      <c r="R496" s="63">
        <v>130974</v>
      </c>
      <c r="S496" s="287">
        <f t="shared" si="160"/>
        <v>1.4552666666666667</v>
      </c>
    </row>
    <row r="497" spans="1:19" ht="26.25" customHeight="1" x14ac:dyDescent="0.25">
      <c r="A497" s="569"/>
      <c r="B497" s="572"/>
      <c r="C497" s="595"/>
      <c r="D497" s="597"/>
      <c r="E497" s="597"/>
      <c r="F497" s="597"/>
      <c r="G497" s="597"/>
      <c r="H497" s="597"/>
      <c r="I497" s="597"/>
      <c r="J497" s="597"/>
      <c r="K497" s="597"/>
      <c r="L497" s="597"/>
      <c r="M497" s="597"/>
      <c r="N497" s="597"/>
      <c r="O497" s="597"/>
      <c r="P497" s="36" t="s">
        <v>230</v>
      </c>
      <c r="Q497" s="63">
        <v>15770</v>
      </c>
      <c r="R497" s="63">
        <v>13600</v>
      </c>
      <c r="S497" s="287">
        <f t="shared" si="160"/>
        <v>0.86239695624603674</v>
      </c>
    </row>
    <row r="498" spans="1:19" ht="26.25" customHeight="1" x14ac:dyDescent="0.25">
      <c r="A498" s="569"/>
      <c r="B498" s="572"/>
      <c r="C498" s="594">
        <v>2022</v>
      </c>
      <c r="D498" s="596">
        <v>0</v>
      </c>
      <c r="E498" s="596">
        <v>0</v>
      </c>
      <c r="F498" s="596">
        <v>0</v>
      </c>
      <c r="G498" s="596">
        <v>0</v>
      </c>
      <c r="H498" s="596">
        <v>0</v>
      </c>
      <c r="I498" s="596">
        <v>0</v>
      </c>
      <c r="J498" s="596">
        <v>0</v>
      </c>
      <c r="K498" s="596">
        <v>0</v>
      </c>
      <c r="L498" s="596">
        <f t="shared" ref="L498:M498" si="161">SUM(L499)</f>
        <v>0</v>
      </c>
      <c r="M498" s="596">
        <f t="shared" si="161"/>
        <v>0</v>
      </c>
      <c r="N498" s="596" t="s">
        <v>239</v>
      </c>
      <c r="O498" s="596" t="s">
        <v>239</v>
      </c>
      <c r="P498" s="308" t="s">
        <v>224</v>
      </c>
      <c r="Q498" s="63">
        <v>142433</v>
      </c>
      <c r="R498" s="63">
        <v>219686</v>
      </c>
      <c r="S498" s="287">
        <f>R498/Q498</f>
        <v>1.5423813301692726</v>
      </c>
    </row>
    <row r="499" spans="1:19" ht="26.25" customHeight="1" x14ac:dyDescent="0.25">
      <c r="A499" s="569"/>
      <c r="B499" s="572"/>
      <c r="C499" s="595"/>
      <c r="D499" s="597"/>
      <c r="E499" s="597"/>
      <c r="F499" s="597"/>
      <c r="G499" s="597"/>
      <c r="H499" s="597"/>
      <c r="I499" s="597"/>
      <c r="J499" s="597"/>
      <c r="K499" s="597"/>
      <c r="L499" s="597"/>
      <c r="M499" s="597"/>
      <c r="N499" s="597"/>
      <c r="O499" s="597"/>
      <c r="P499" s="308" t="s">
        <v>225</v>
      </c>
      <c r="Q499" s="63">
        <v>240000</v>
      </c>
      <c r="R499" s="63">
        <v>481654</v>
      </c>
      <c r="S499" s="287">
        <f t="shared" ref="S499:S504" si="162">R499/Q499</f>
        <v>2.0068916666666667</v>
      </c>
    </row>
    <row r="500" spans="1:19" ht="26.25" customHeight="1" x14ac:dyDescent="0.25">
      <c r="A500" s="569"/>
      <c r="B500" s="572"/>
      <c r="C500" s="595"/>
      <c r="D500" s="597"/>
      <c r="E500" s="597"/>
      <c r="F500" s="597"/>
      <c r="G500" s="597"/>
      <c r="H500" s="597"/>
      <c r="I500" s="597"/>
      <c r="J500" s="597"/>
      <c r="K500" s="597"/>
      <c r="L500" s="597"/>
      <c r="M500" s="597"/>
      <c r="N500" s="597"/>
      <c r="O500" s="597"/>
      <c r="P500" s="308" t="s">
        <v>342</v>
      </c>
      <c r="Q500" s="63">
        <v>13436</v>
      </c>
      <c r="R500" s="63">
        <v>14366</v>
      </c>
      <c r="S500" s="287">
        <f t="shared" si="162"/>
        <v>1.0692170288776421</v>
      </c>
    </row>
    <row r="501" spans="1:19" ht="26.25" customHeight="1" x14ac:dyDescent="0.25">
      <c r="A501" s="569"/>
      <c r="B501" s="572"/>
      <c r="C501" s="595"/>
      <c r="D501" s="597"/>
      <c r="E501" s="597"/>
      <c r="F501" s="597"/>
      <c r="G501" s="597"/>
      <c r="H501" s="597"/>
      <c r="I501" s="597"/>
      <c r="J501" s="597"/>
      <c r="K501" s="597"/>
      <c r="L501" s="597"/>
      <c r="M501" s="597"/>
      <c r="N501" s="597"/>
      <c r="O501" s="597"/>
      <c r="P501" s="308" t="s">
        <v>227</v>
      </c>
      <c r="Q501" s="63">
        <v>18000</v>
      </c>
      <c r="R501" s="63">
        <v>18112</v>
      </c>
      <c r="S501" s="287">
        <f t="shared" si="162"/>
        <v>1.0062222222222221</v>
      </c>
    </row>
    <row r="502" spans="1:19" ht="38.450000000000003" customHeight="1" x14ac:dyDescent="0.25">
      <c r="A502" s="569"/>
      <c r="B502" s="572"/>
      <c r="C502" s="595"/>
      <c r="D502" s="597"/>
      <c r="E502" s="597"/>
      <c r="F502" s="597"/>
      <c r="G502" s="597"/>
      <c r="H502" s="597"/>
      <c r="I502" s="597"/>
      <c r="J502" s="597"/>
      <c r="K502" s="597"/>
      <c r="L502" s="597"/>
      <c r="M502" s="597"/>
      <c r="N502" s="597"/>
      <c r="O502" s="597"/>
      <c r="P502" s="36" t="s">
        <v>228</v>
      </c>
      <c r="Q502" s="63">
        <v>40400</v>
      </c>
      <c r="R502" s="63">
        <v>57643</v>
      </c>
      <c r="S502" s="287">
        <f t="shared" si="162"/>
        <v>1.4268069306930693</v>
      </c>
    </row>
    <row r="503" spans="1:19" ht="39" customHeight="1" x14ac:dyDescent="0.25">
      <c r="A503" s="569"/>
      <c r="B503" s="572"/>
      <c r="C503" s="595"/>
      <c r="D503" s="597"/>
      <c r="E503" s="597"/>
      <c r="F503" s="597"/>
      <c r="G503" s="597"/>
      <c r="H503" s="597"/>
      <c r="I503" s="597"/>
      <c r="J503" s="597"/>
      <c r="K503" s="597"/>
      <c r="L503" s="597"/>
      <c r="M503" s="597"/>
      <c r="N503" s="597"/>
      <c r="O503" s="597"/>
      <c r="P503" s="36" t="s">
        <v>229</v>
      </c>
      <c r="Q503" s="63">
        <v>70000</v>
      </c>
      <c r="R503" s="63">
        <v>77465</v>
      </c>
      <c r="S503" s="287">
        <f t="shared" si="162"/>
        <v>1.106642857142857</v>
      </c>
    </row>
    <row r="504" spans="1:19" ht="26.25" customHeight="1" x14ac:dyDescent="0.25">
      <c r="A504" s="569"/>
      <c r="B504" s="572"/>
      <c r="C504" s="595"/>
      <c r="D504" s="597"/>
      <c r="E504" s="597"/>
      <c r="F504" s="597"/>
      <c r="G504" s="597"/>
      <c r="H504" s="597"/>
      <c r="I504" s="597"/>
      <c r="J504" s="597"/>
      <c r="K504" s="597"/>
      <c r="L504" s="597"/>
      <c r="M504" s="597"/>
      <c r="N504" s="597"/>
      <c r="O504" s="597"/>
      <c r="P504" s="36" t="s">
        <v>230</v>
      </c>
      <c r="Q504" s="63">
        <v>15790</v>
      </c>
      <c r="R504" s="63">
        <v>15243</v>
      </c>
      <c r="S504" s="287">
        <f t="shared" si="162"/>
        <v>0.96535782140595316</v>
      </c>
    </row>
    <row r="505" spans="1:19" ht="26.25" customHeight="1" x14ac:dyDescent="0.25">
      <c r="A505" s="569"/>
      <c r="B505" s="572"/>
      <c r="C505" s="594">
        <v>2023</v>
      </c>
      <c r="D505" s="596">
        <v>0</v>
      </c>
      <c r="E505" s="596">
        <v>0</v>
      </c>
      <c r="F505" s="596">
        <v>0</v>
      </c>
      <c r="G505" s="596">
        <v>0</v>
      </c>
      <c r="H505" s="596">
        <v>0</v>
      </c>
      <c r="I505" s="596">
        <v>0</v>
      </c>
      <c r="J505" s="596">
        <v>0</v>
      </c>
      <c r="K505" s="596">
        <v>0</v>
      </c>
      <c r="L505" s="596">
        <f t="shared" ref="L505:M505" si="163">SUM(L506)</f>
        <v>0</v>
      </c>
      <c r="M505" s="596">
        <f t="shared" si="163"/>
        <v>0</v>
      </c>
      <c r="N505" s="596" t="s">
        <v>239</v>
      </c>
      <c r="O505" s="596" t="s">
        <v>239</v>
      </c>
      <c r="P505" s="356" t="s">
        <v>224</v>
      </c>
      <c r="Q505" s="63">
        <v>142451</v>
      </c>
      <c r="R505" s="63">
        <v>224879</v>
      </c>
      <c r="S505" s="287">
        <f>R505/Q505</f>
        <v>1.5786410765807191</v>
      </c>
    </row>
    <row r="506" spans="1:19" ht="26.25" customHeight="1" x14ac:dyDescent="0.25">
      <c r="A506" s="569"/>
      <c r="B506" s="572"/>
      <c r="C506" s="595"/>
      <c r="D506" s="597"/>
      <c r="E506" s="597"/>
      <c r="F506" s="597"/>
      <c r="G506" s="597"/>
      <c r="H506" s="597"/>
      <c r="I506" s="597"/>
      <c r="J506" s="597"/>
      <c r="K506" s="597"/>
      <c r="L506" s="597"/>
      <c r="M506" s="597"/>
      <c r="N506" s="597"/>
      <c r="O506" s="597"/>
      <c r="P506" s="356" t="s">
        <v>225</v>
      </c>
      <c r="Q506" s="63">
        <v>340000</v>
      </c>
      <c r="R506" s="63">
        <v>503088</v>
      </c>
      <c r="S506" s="287">
        <f t="shared" ref="S506:S511" si="164">R506/Q506</f>
        <v>1.4796705882352941</v>
      </c>
    </row>
    <row r="507" spans="1:19" ht="26.25" customHeight="1" x14ac:dyDescent="0.25">
      <c r="A507" s="569"/>
      <c r="B507" s="572"/>
      <c r="C507" s="595"/>
      <c r="D507" s="597"/>
      <c r="E507" s="597"/>
      <c r="F507" s="597"/>
      <c r="G507" s="597"/>
      <c r="H507" s="597"/>
      <c r="I507" s="597"/>
      <c r="J507" s="597"/>
      <c r="K507" s="597"/>
      <c r="L507" s="597"/>
      <c r="M507" s="597"/>
      <c r="N507" s="597"/>
      <c r="O507" s="597"/>
      <c r="P507" s="356" t="s">
        <v>342</v>
      </c>
      <c r="Q507" s="63">
        <v>13775</v>
      </c>
      <c r="R507" s="63">
        <v>14480</v>
      </c>
      <c r="S507" s="287">
        <f t="shared" si="164"/>
        <v>1.0511796733212342</v>
      </c>
    </row>
    <row r="508" spans="1:19" ht="26.25" customHeight="1" x14ac:dyDescent="0.25">
      <c r="A508" s="569"/>
      <c r="B508" s="572"/>
      <c r="C508" s="595"/>
      <c r="D508" s="597"/>
      <c r="E508" s="597"/>
      <c r="F508" s="597"/>
      <c r="G508" s="597"/>
      <c r="H508" s="597"/>
      <c r="I508" s="597"/>
      <c r="J508" s="597"/>
      <c r="K508" s="597"/>
      <c r="L508" s="597"/>
      <c r="M508" s="597"/>
      <c r="N508" s="597"/>
      <c r="O508" s="597"/>
      <c r="P508" s="356" t="s">
        <v>227</v>
      </c>
      <c r="Q508" s="63">
        <v>13000</v>
      </c>
      <c r="R508" s="63">
        <v>13195</v>
      </c>
      <c r="S508" s="287">
        <f t="shared" si="164"/>
        <v>1.0149999999999999</v>
      </c>
    </row>
    <row r="509" spans="1:19" ht="51.75" customHeight="1" x14ac:dyDescent="0.25">
      <c r="A509" s="569"/>
      <c r="B509" s="572"/>
      <c r="C509" s="595"/>
      <c r="D509" s="597"/>
      <c r="E509" s="597"/>
      <c r="F509" s="597"/>
      <c r="G509" s="597"/>
      <c r="H509" s="597"/>
      <c r="I509" s="597"/>
      <c r="J509" s="597"/>
      <c r="K509" s="597"/>
      <c r="L509" s="597"/>
      <c r="M509" s="597"/>
      <c r="N509" s="597"/>
      <c r="O509" s="597"/>
      <c r="P509" s="36" t="s">
        <v>228</v>
      </c>
      <c r="Q509" s="63">
        <v>120000</v>
      </c>
      <c r="R509" s="63">
        <v>133275</v>
      </c>
      <c r="S509" s="287">
        <f t="shared" si="164"/>
        <v>1.110625</v>
      </c>
    </row>
    <row r="510" spans="1:19" ht="39" customHeight="1" x14ac:dyDescent="0.25">
      <c r="A510" s="569"/>
      <c r="B510" s="572"/>
      <c r="C510" s="595"/>
      <c r="D510" s="597"/>
      <c r="E510" s="597"/>
      <c r="F510" s="597"/>
      <c r="G510" s="597"/>
      <c r="H510" s="597"/>
      <c r="I510" s="597"/>
      <c r="J510" s="597"/>
      <c r="K510" s="597"/>
      <c r="L510" s="597"/>
      <c r="M510" s="597"/>
      <c r="N510" s="597"/>
      <c r="O510" s="597"/>
      <c r="P510" s="36" t="s">
        <v>229</v>
      </c>
      <c r="Q510" s="63">
        <v>85000</v>
      </c>
      <c r="R510" s="63">
        <v>87400</v>
      </c>
      <c r="S510" s="287">
        <f t="shared" si="164"/>
        <v>1.0282352941176471</v>
      </c>
    </row>
    <row r="511" spans="1:19" ht="26.25" customHeight="1" x14ac:dyDescent="0.25">
      <c r="A511" s="569"/>
      <c r="B511" s="572"/>
      <c r="C511" s="595"/>
      <c r="D511" s="597"/>
      <c r="E511" s="597"/>
      <c r="F511" s="597"/>
      <c r="G511" s="597"/>
      <c r="H511" s="597"/>
      <c r="I511" s="597"/>
      <c r="J511" s="597"/>
      <c r="K511" s="597"/>
      <c r="L511" s="597"/>
      <c r="M511" s="597"/>
      <c r="N511" s="597"/>
      <c r="O511" s="597"/>
      <c r="P511" s="36" t="s">
        <v>230</v>
      </c>
      <c r="Q511" s="63">
        <v>20400</v>
      </c>
      <c r="R511" s="63">
        <v>24330</v>
      </c>
      <c r="S511" s="287">
        <f t="shared" si="164"/>
        <v>1.1926470588235294</v>
      </c>
    </row>
    <row r="512" spans="1:19" ht="26.25" customHeight="1" x14ac:dyDescent="0.25">
      <c r="A512" s="569"/>
      <c r="B512" s="572"/>
      <c r="C512" s="594">
        <v>2024</v>
      </c>
      <c r="D512" s="596">
        <v>0</v>
      </c>
      <c r="E512" s="596">
        <v>0</v>
      </c>
      <c r="F512" s="596">
        <v>0</v>
      </c>
      <c r="G512" s="596">
        <v>0</v>
      </c>
      <c r="H512" s="596">
        <v>0</v>
      </c>
      <c r="I512" s="596">
        <v>0</v>
      </c>
      <c r="J512" s="596">
        <v>0</v>
      </c>
      <c r="K512" s="596">
        <v>0</v>
      </c>
      <c r="L512" s="596">
        <f t="shared" ref="L512:M512" si="165">SUM(L513)</f>
        <v>0</v>
      </c>
      <c r="M512" s="596">
        <f t="shared" si="165"/>
        <v>0</v>
      </c>
      <c r="N512" s="596" t="s">
        <v>239</v>
      </c>
      <c r="O512" s="596" t="s">
        <v>239</v>
      </c>
      <c r="P512" s="424" t="s">
        <v>224</v>
      </c>
      <c r="Q512" s="63">
        <v>142460</v>
      </c>
      <c r="R512" s="63">
        <v>121677</v>
      </c>
      <c r="S512" s="287">
        <f>R512/Q512</f>
        <v>0.85411343535027373</v>
      </c>
    </row>
    <row r="513" spans="1:19" ht="26.25" customHeight="1" x14ac:dyDescent="0.25">
      <c r="A513" s="569"/>
      <c r="B513" s="572"/>
      <c r="C513" s="595"/>
      <c r="D513" s="597"/>
      <c r="E513" s="597"/>
      <c r="F513" s="597"/>
      <c r="G513" s="597"/>
      <c r="H513" s="597"/>
      <c r="I513" s="597"/>
      <c r="J513" s="597"/>
      <c r="K513" s="597"/>
      <c r="L513" s="597"/>
      <c r="M513" s="597"/>
      <c r="N513" s="597"/>
      <c r="O513" s="597"/>
      <c r="P513" s="424" t="s">
        <v>225</v>
      </c>
      <c r="Q513" s="63">
        <v>220000</v>
      </c>
      <c r="R513" s="63">
        <v>223841</v>
      </c>
      <c r="S513" s="287">
        <f t="shared" ref="S513:S518" si="166">R513/Q513</f>
        <v>1.0174590909090908</v>
      </c>
    </row>
    <row r="514" spans="1:19" ht="26.25" customHeight="1" x14ac:dyDescent="0.25">
      <c r="A514" s="569"/>
      <c r="B514" s="572"/>
      <c r="C514" s="595"/>
      <c r="D514" s="597"/>
      <c r="E514" s="597"/>
      <c r="F514" s="597"/>
      <c r="G514" s="597"/>
      <c r="H514" s="597"/>
      <c r="I514" s="597"/>
      <c r="J514" s="597"/>
      <c r="K514" s="597"/>
      <c r="L514" s="597"/>
      <c r="M514" s="597"/>
      <c r="N514" s="597"/>
      <c r="O514" s="597"/>
      <c r="P514" s="424" t="s">
        <v>342</v>
      </c>
      <c r="Q514" s="63">
        <v>12150</v>
      </c>
      <c r="R514" s="63">
        <v>12060</v>
      </c>
      <c r="S514" s="287">
        <f t="shared" si="166"/>
        <v>0.99259259259259258</v>
      </c>
    </row>
    <row r="515" spans="1:19" ht="26.25" customHeight="1" x14ac:dyDescent="0.25">
      <c r="A515" s="569"/>
      <c r="B515" s="572"/>
      <c r="C515" s="595"/>
      <c r="D515" s="597"/>
      <c r="E515" s="597"/>
      <c r="F515" s="597"/>
      <c r="G515" s="597"/>
      <c r="H515" s="597"/>
      <c r="I515" s="597"/>
      <c r="J515" s="597"/>
      <c r="K515" s="597"/>
      <c r="L515" s="597"/>
      <c r="M515" s="597"/>
      <c r="N515" s="597"/>
      <c r="O515" s="597"/>
      <c r="P515" s="424" t="s">
        <v>227</v>
      </c>
      <c r="Q515" s="63">
        <v>4000</v>
      </c>
      <c r="R515" s="63">
        <v>4380</v>
      </c>
      <c r="S515" s="287">
        <f t="shared" si="166"/>
        <v>1.095</v>
      </c>
    </row>
    <row r="516" spans="1:19" ht="26.25" customHeight="1" x14ac:dyDescent="0.25">
      <c r="A516" s="569"/>
      <c r="B516" s="572"/>
      <c r="C516" s="595"/>
      <c r="D516" s="597"/>
      <c r="E516" s="597"/>
      <c r="F516" s="597"/>
      <c r="G516" s="597"/>
      <c r="H516" s="597"/>
      <c r="I516" s="597"/>
      <c r="J516" s="597"/>
      <c r="K516" s="597"/>
      <c r="L516" s="597"/>
      <c r="M516" s="597"/>
      <c r="N516" s="597"/>
      <c r="O516" s="597"/>
      <c r="P516" s="36" t="s">
        <v>228</v>
      </c>
      <c r="Q516" s="63">
        <v>120000</v>
      </c>
      <c r="R516" s="63">
        <v>125734</v>
      </c>
      <c r="S516" s="287">
        <f t="shared" si="166"/>
        <v>1.0477833333333333</v>
      </c>
    </row>
    <row r="517" spans="1:19" ht="26.25" customHeight="1" x14ac:dyDescent="0.25">
      <c r="A517" s="569"/>
      <c r="B517" s="572"/>
      <c r="C517" s="595"/>
      <c r="D517" s="597"/>
      <c r="E517" s="597"/>
      <c r="F517" s="597"/>
      <c r="G517" s="597"/>
      <c r="H517" s="597"/>
      <c r="I517" s="597"/>
      <c r="J517" s="597"/>
      <c r="K517" s="597"/>
      <c r="L517" s="597"/>
      <c r="M517" s="597"/>
      <c r="N517" s="597"/>
      <c r="O517" s="597"/>
      <c r="P517" s="36" t="s">
        <v>229</v>
      </c>
      <c r="Q517" s="63">
        <v>95000</v>
      </c>
      <c r="R517" s="63">
        <v>96561</v>
      </c>
      <c r="S517" s="287">
        <f t="shared" si="166"/>
        <v>1.0164315789473684</v>
      </c>
    </row>
    <row r="518" spans="1:19" ht="26.25" customHeight="1" x14ac:dyDescent="0.25">
      <c r="A518" s="570"/>
      <c r="B518" s="573"/>
      <c r="C518" s="595"/>
      <c r="D518" s="597"/>
      <c r="E518" s="597"/>
      <c r="F518" s="597"/>
      <c r="G518" s="597"/>
      <c r="H518" s="597"/>
      <c r="I518" s="597"/>
      <c r="J518" s="597"/>
      <c r="K518" s="597"/>
      <c r="L518" s="597"/>
      <c r="M518" s="597"/>
      <c r="N518" s="597"/>
      <c r="O518" s="597"/>
      <c r="P518" s="36" t="s">
        <v>230</v>
      </c>
      <c r="Q518" s="63">
        <v>13000</v>
      </c>
      <c r="R518" s="63">
        <v>13563</v>
      </c>
      <c r="S518" s="287">
        <f t="shared" si="166"/>
        <v>1.0433076923076923</v>
      </c>
    </row>
    <row r="519" spans="1:19" ht="15" customHeight="1" x14ac:dyDescent="0.25">
      <c r="A519" s="568" t="s">
        <v>288</v>
      </c>
      <c r="B519" s="571" t="s">
        <v>232</v>
      </c>
      <c r="C519" s="76" t="s">
        <v>569</v>
      </c>
      <c r="D519" s="74">
        <f>SUM(D520+D526+D532+D538+D544+D550+D556+D561+D566+D571+D576)</f>
        <v>5705417.46</v>
      </c>
      <c r="E519" s="434">
        <f t="shared" ref="E519:M519" si="167">SUM(E520+E526+E532+E538+E544+E550+E556+E561+E566+E571+E576)</f>
        <v>6632020.46</v>
      </c>
      <c r="F519" s="434">
        <f t="shared" si="167"/>
        <v>3200309.0300000003</v>
      </c>
      <c r="G519" s="434">
        <f t="shared" si="167"/>
        <v>3908339.0300000003</v>
      </c>
      <c r="H519" s="434">
        <f t="shared" si="167"/>
        <v>2505108.4299999997</v>
      </c>
      <c r="I519" s="434">
        <f t="shared" si="167"/>
        <v>2723681.4299999997</v>
      </c>
      <c r="J519" s="434">
        <f t="shared" si="167"/>
        <v>0</v>
      </c>
      <c r="K519" s="434">
        <f t="shared" si="167"/>
        <v>0</v>
      </c>
      <c r="L519" s="434">
        <f t="shared" si="167"/>
        <v>0</v>
      </c>
      <c r="M519" s="434">
        <f t="shared" si="167"/>
        <v>0</v>
      </c>
      <c r="N519" s="74">
        <v>100</v>
      </c>
      <c r="O519" s="200">
        <f>E519/D519</f>
        <v>1.1624075725389602</v>
      </c>
      <c r="P519" s="72" t="s">
        <v>21</v>
      </c>
      <c r="Q519" s="51" t="s">
        <v>21</v>
      </c>
      <c r="R519" s="51" t="s">
        <v>21</v>
      </c>
      <c r="S519" s="51" t="s">
        <v>21</v>
      </c>
    </row>
    <row r="520" spans="1:19" ht="41.25" customHeight="1" x14ac:dyDescent="0.25">
      <c r="A520" s="569"/>
      <c r="B520" s="572"/>
      <c r="C520" s="583">
        <v>2014</v>
      </c>
      <c r="D520" s="584">
        <v>938163</v>
      </c>
      <c r="E520" s="584">
        <v>938163</v>
      </c>
      <c r="F520" s="584">
        <v>620719</v>
      </c>
      <c r="G520" s="584">
        <v>620719</v>
      </c>
      <c r="H520" s="584">
        <v>317444</v>
      </c>
      <c r="I520" s="584">
        <v>317444</v>
      </c>
      <c r="J520" s="584">
        <v>0</v>
      </c>
      <c r="K520" s="584">
        <v>0</v>
      </c>
      <c r="L520" s="584">
        <v>0</v>
      </c>
      <c r="M520" s="584">
        <v>0</v>
      </c>
      <c r="N520" s="584">
        <v>100</v>
      </c>
      <c r="O520" s="584">
        <v>100</v>
      </c>
      <c r="P520" s="46" t="s">
        <v>233</v>
      </c>
      <c r="Q520" s="45">
        <v>109542</v>
      </c>
      <c r="R520" s="45">
        <v>106161</v>
      </c>
      <c r="S520" s="45">
        <v>96.9</v>
      </c>
    </row>
    <row r="521" spans="1:19" ht="24" customHeight="1" x14ac:dyDescent="0.25">
      <c r="A521" s="569"/>
      <c r="B521" s="572"/>
      <c r="C521" s="583"/>
      <c r="D521" s="584"/>
      <c r="E521" s="584"/>
      <c r="F521" s="584"/>
      <c r="G521" s="584"/>
      <c r="H521" s="584"/>
      <c r="I521" s="584"/>
      <c r="J521" s="584"/>
      <c r="K521" s="584"/>
      <c r="L521" s="584"/>
      <c r="M521" s="584"/>
      <c r="N521" s="584"/>
      <c r="O521" s="584"/>
      <c r="P521" s="37" t="s">
        <v>234</v>
      </c>
      <c r="Q521" s="45">
        <v>107422</v>
      </c>
      <c r="R521" s="45">
        <v>115601</v>
      </c>
      <c r="S521" s="45">
        <v>107.6</v>
      </c>
    </row>
    <row r="522" spans="1:19" ht="27" customHeight="1" x14ac:dyDescent="0.25">
      <c r="A522" s="569"/>
      <c r="B522" s="572"/>
      <c r="C522" s="583"/>
      <c r="D522" s="584"/>
      <c r="E522" s="584"/>
      <c r="F522" s="584"/>
      <c r="G522" s="584"/>
      <c r="H522" s="584"/>
      <c r="I522" s="584"/>
      <c r="J522" s="584"/>
      <c r="K522" s="584"/>
      <c r="L522" s="584"/>
      <c r="M522" s="584"/>
      <c r="N522" s="584"/>
      <c r="O522" s="584"/>
      <c r="P522" s="37" t="s">
        <v>235</v>
      </c>
      <c r="Q522" s="45">
        <v>6850</v>
      </c>
      <c r="R522" s="45">
        <v>6233</v>
      </c>
      <c r="S522" s="45">
        <v>91</v>
      </c>
    </row>
    <row r="523" spans="1:19" ht="26.25" customHeight="1" x14ac:dyDescent="0.25">
      <c r="A523" s="569"/>
      <c r="B523" s="572"/>
      <c r="C523" s="583"/>
      <c r="D523" s="584"/>
      <c r="E523" s="584"/>
      <c r="F523" s="584"/>
      <c r="G523" s="584"/>
      <c r="H523" s="584"/>
      <c r="I523" s="584"/>
      <c r="J523" s="584"/>
      <c r="K523" s="584"/>
      <c r="L523" s="584"/>
      <c r="M523" s="584"/>
      <c r="N523" s="584"/>
      <c r="O523" s="584"/>
      <c r="P523" s="37" t="s">
        <v>236</v>
      </c>
      <c r="Q523" s="45">
        <v>299</v>
      </c>
      <c r="R523" s="45">
        <v>137</v>
      </c>
      <c r="S523" s="45">
        <v>45.8</v>
      </c>
    </row>
    <row r="524" spans="1:19" ht="73.5" customHeight="1" x14ac:dyDescent="0.25">
      <c r="A524" s="569"/>
      <c r="B524" s="572"/>
      <c r="C524" s="583"/>
      <c r="D524" s="584"/>
      <c r="E524" s="584"/>
      <c r="F524" s="584"/>
      <c r="G524" s="584"/>
      <c r="H524" s="584"/>
      <c r="I524" s="584"/>
      <c r="J524" s="584"/>
      <c r="K524" s="584"/>
      <c r="L524" s="584"/>
      <c r="M524" s="584"/>
      <c r="N524" s="584"/>
      <c r="O524" s="584"/>
      <c r="P524" s="37" t="s">
        <v>237</v>
      </c>
      <c r="Q524" s="45">
        <v>350</v>
      </c>
      <c r="R524" s="45">
        <v>1490</v>
      </c>
      <c r="S524" s="45" t="s">
        <v>238</v>
      </c>
    </row>
    <row r="525" spans="1:19" ht="15" customHeight="1" x14ac:dyDescent="0.25">
      <c r="A525" s="569"/>
      <c r="B525" s="572"/>
      <c r="C525" s="583"/>
      <c r="D525" s="584"/>
      <c r="E525" s="584"/>
      <c r="F525" s="584"/>
      <c r="G525" s="584"/>
      <c r="H525" s="584"/>
      <c r="I525" s="584"/>
      <c r="J525" s="584"/>
      <c r="K525" s="584"/>
      <c r="L525" s="584"/>
      <c r="M525" s="584"/>
      <c r="N525" s="584"/>
      <c r="O525" s="584"/>
      <c r="P525" s="36" t="s">
        <v>231</v>
      </c>
      <c r="Q525" s="31">
        <v>938163</v>
      </c>
      <c r="R525" s="31">
        <v>938163</v>
      </c>
      <c r="S525" s="31">
        <v>100</v>
      </c>
    </row>
    <row r="526" spans="1:19" ht="40.5" customHeight="1" x14ac:dyDescent="0.25">
      <c r="A526" s="569"/>
      <c r="B526" s="572"/>
      <c r="C526" s="583">
        <v>2015</v>
      </c>
      <c r="D526" s="584">
        <v>0</v>
      </c>
      <c r="E526" s="584">
        <v>926603</v>
      </c>
      <c r="F526" s="584">
        <v>0</v>
      </c>
      <c r="G526" s="584">
        <v>708030</v>
      </c>
      <c r="H526" s="584">
        <v>0</v>
      </c>
      <c r="I526" s="584">
        <v>218573</v>
      </c>
      <c r="J526" s="584">
        <v>0</v>
      </c>
      <c r="K526" s="584">
        <v>0</v>
      </c>
      <c r="L526" s="584">
        <v>0</v>
      </c>
      <c r="M526" s="584">
        <v>0</v>
      </c>
      <c r="N526" s="584">
        <v>0</v>
      </c>
      <c r="O526" s="584">
        <v>100</v>
      </c>
      <c r="P526" s="46" t="s">
        <v>233</v>
      </c>
      <c r="Q526" s="51">
        <v>110181</v>
      </c>
      <c r="R526" s="51">
        <v>113961</v>
      </c>
      <c r="S526" s="51">
        <v>103.4</v>
      </c>
    </row>
    <row r="527" spans="1:19" ht="24.75" customHeight="1" x14ac:dyDescent="0.25">
      <c r="A527" s="569"/>
      <c r="B527" s="572"/>
      <c r="C527" s="583"/>
      <c r="D527" s="584"/>
      <c r="E527" s="584"/>
      <c r="F527" s="584"/>
      <c r="G527" s="584"/>
      <c r="H527" s="584"/>
      <c r="I527" s="584"/>
      <c r="J527" s="584"/>
      <c r="K527" s="584"/>
      <c r="L527" s="584"/>
      <c r="M527" s="584"/>
      <c r="N527" s="584"/>
      <c r="O527" s="584"/>
      <c r="P527" s="37" t="s">
        <v>234</v>
      </c>
      <c r="Q527" s="51">
        <v>116999</v>
      </c>
      <c r="R527" s="51">
        <v>121618</v>
      </c>
      <c r="S527" s="51">
        <v>103.9</v>
      </c>
    </row>
    <row r="528" spans="1:19" ht="27.75" customHeight="1" x14ac:dyDescent="0.25">
      <c r="A528" s="569"/>
      <c r="B528" s="572"/>
      <c r="C528" s="583"/>
      <c r="D528" s="584"/>
      <c r="E528" s="584"/>
      <c r="F528" s="584"/>
      <c r="G528" s="584"/>
      <c r="H528" s="584"/>
      <c r="I528" s="584"/>
      <c r="J528" s="584"/>
      <c r="K528" s="584"/>
      <c r="L528" s="584"/>
      <c r="M528" s="584"/>
      <c r="N528" s="584"/>
      <c r="O528" s="584"/>
      <c r="P528" s="37" t="s">
        <v>235</v>
      </c>
      <c r="Q528" s="51">
        <v>6900</v>
      </c>
      <c r="R528" s="51">
        <v>6676</v>
      </c>
      <c r="S528" s="51">
        <v>96.8</v>
      </c>
    </row>
    <row r="529" spans="1:19" ht="27" customHeight="1" x14ac:dyDescent="0.25">
      <c r="A529" s="569"/>
      <c r="B529" s="572"/>
      <c r="C529" s="583"/>
      <c r="D529" s="584"/>
      <c r="E529" s="584"/>
      <c r="F529" s="584"/>
      <c r="G529" s="584"/>
      <c r="H529" s="584"/>
      <c r="I529" s="584"/>
      <c r="J529" s="584"/>
      <c r="K529" s="584"/>
      <c r="L529" s="584"/>
      <c r="M529" s="584"/>
      <c r="N529" s="584"/>
      <c r="O529" s="584"/>
      <c r="P529" s="37" t="s">
        <v>236</v>
      </c>
      <c r="Q529" s="51">
        <v>635</v>
      </c>
      <c r="R529" s="51">
        <v>346</v>
      </c>
      <c r="S529" s="51">
        <v>54.5</v>
      </c>
    </row>
    <row r="530" spans="1:19" ht="60.75" customHeight="1" x14ac:dyDescent="0.25">
      <c r="A530" s="569"/>
      <c r="B530" s="572"/>
      <c r="C530" s="583"/>
      <c r="D530" s="584"/>
      <c r="E530" s="584"/>
      <c r="F530" s="584"/>
      <c r="G530" s="584"/>
      <c r="H530" s="584"/>
      <c r="I530" s="584"/>
      <c r="J530" s="584"/>
      <c r="K530" s="584"/>
      <c r="L530" s="584"/>
      <c r="M530" s="584"/>
      <c r="N530" s="584"/>
      <c r="O530" s="584"/>
      <c r="P530" s="37" t="s">
        <v>237</v>
      </c>
      <c r="Q530" s="51">
        <v>370</v>
      </c>
      <c r="R530" s="51">
        <v>1973</v>
      </c>
      <c r="S530" s="51" t="s">
        <v>244</v>
      </c>
    </row>
    <row r="531" spans="1:19" ht="15" customHeight="1" x14ac:dyDescent="0.25">
      <c r="A531" s="569"/>
      <c r="B531" s="572"/>
      <c r="C531" s="583"/>
      <c r="D531" s="584"/>
      <c r="E531" s="584"/>
      <c r="F531" s="584"/>
      <c r="G531" s="584"/>
      <c r="H531" s="584"/>
      <c r="I531" s="584"/>
      <c r="J531" s="584"/>
      <c r="K531" s="584"/>
      <c r="L531" s="584"/>
      <c r="M531" s="584"/>
      <c r="N531" s="584"/>
      <c r="O531" s="584"/>
      <c r="P531" s="36" t="s">
        <v>231</v>
      </c>
      <c r="Q531" s="51">
        <v>0</v>
      </c>
      <c r="R531" s="51">
        <v>926603</v>
      </c>
      <c r="S531" s="51">
        <v>100</v>
      </c>
    </row>
    <row r="532" spans="1:19" ht="39" customHeight="1" x14ac:dyDescent="0.25">
      <c r="A532" s="569"/>
      <c r="B532" s="572"/>
      <c r="C532" s="583">
        <v>2016</v>
      </c>
      <c r="D532" s="584">
        <v>503838.5</v>
      </c>
      <c r="E532" s="584">
        <v>503838.5</v>
      </c>
      <c r="F532" s="584">
        <v>383996</v>
      </c>
      <c r="G532" s="584">
        <v>383996</v>
      </c>
      <c r="H532" s="584">
        <v>119842.5</v>
      </c>
      <c r="I532" s="584">
        <v>119842.5</v>
      </c>
      <c r="J532" s="584">
        <v>0</v>
      </c>
      <c r="K532" s="584">
        <v>0</v>
      </c>
      <c r="L532" s="584">
        <v>0</v>
      </c>
      <c r="M532" s="584">
        <v>0</v>
      </c>
      <c r="N532" s="584">
        <v>100</v>
      </c>
      <c r="O532" s="584">
        <v>100</v>
      </c>
      <c r="P532" s="46" t="s">
        <v>233</v>
      </c>
      <c r="Q532" s="98">
        <v>110206</v>
      </c>
      <c r="R532" s="98">
        <v>116968</v>
      </c>
      <c r="S532" s="98">
        <v>106.1</v>
      </c>
    </row>
    <row r="533" spans="1:19" ht="26.25" customHeight="1" x14ac:dyDescent="0.25">
      <c r="A533" s="569"/>
      <c r="B533" s="572"/>
      <c r="C533" s="583"/>
      <c r="D533" s="584"/>
      <c r="E533" s="584"/>
      <c r="F533" s="584"/>
      <c r="G533" s="584"/>
      <c r="H533" s="584"/>
      <c r="I533" s="584"/>
      <c r="J533" s="584"/>
      <c r="K533" s="584"/>
      <c r="L533" s="584"/>
      <c r="M533" s="584"/>
      <c r="N533" s="584"/>
      <c r="O533" s="584"/>
      <c r="P533" s="36" t="s">
        <v>234</v>
      </c>
      <c r="Q533" s="98">
        <v>121766</v>
      </c>
      <c r="R533" s="98">
        <v>133325</v>
      </c>
      <c r="S533" s="98">
        <v>109.5</v>
      </c>
    </row>
    <row r="534" spans="1:19" ht="25.5" customHeight="1" x14ac:dyDescent="0.25">
      <c r="A534" s="569"/>
      <c r="B534" s="572"/>
      <c r="C534" s="583"/>
      <c r="D534" s="584"/>
      <c r="E534" s="584"/>
      <c r="F534" s="584"/>
      <c r="G534" s="584"/>
      <c r="H534" s="584"/>
      <c r="I534" s="584"/>
      <c r="J534" s="584"/>
      <c r="K534" s="584"/>
      <c r="L534" s="584"/>
      <c r="M534" s="584"/>
      <c r="N534" s="584"/>
      <c r="O534" s="584"/>
      <c r="P534" s="36" t="s">
        <v>235</v>
      </c>
      <c r="Q534" s="98">
        <v>6950</v>
      </c>
      <c r="R534" s="98">
        <v>6820</v>
      </c>
      <c r="S534" s="98">
        <v>98.1</v>
      </c>
    </row>
    <row r="535" spans="1:19" ht="27.75" customHeight="1" x14ac:dyDescent="0.25">
      <c r="A535" s="569"/>
      <c r="B535" s="572"/>
      <c r="C535" s="583"/>
      <c r="D535" s="584"/>
      <c r="E535" s="584"/>
      <c r="F535" s="584"/>
      <c r="G535" s="584"/>
      <c r="H535" s="584"/>
      <c r="I535" s="584"/>
      <c r="J535" s="584"/>
      <c r="K535" s="584"/>
      <c r="L535" s="584"/>
      <c r="M535" s="584"/>
      <c r="N535" s="584"/>
      <c r="O535" s="584"/>
      <c r="P535" s="36" t="s">
        <v>236</v>
      </c>
      <c r="Q535" s="98">
        <v>304</v>
      </c>
      <c r="R535" s="98">
        <v>273</v>
      </c>
      <c r="S535" s="98">
        <v>89.8</v>
      </c>
    </row>
    <row r="536" spans="1:19" ht="74.25" customHeight="1" x14ac:dyDescent="0.25">
      <c r="A536" s="569"/>
      <c r="B536" s="572"/>
      <c r="C536" s="583"/>
      <c r="D536" s="584"/>
      <c r="E536" s="584"/>
      <c r="F536" s="584"/>
      <c r="G536" s="584"/>
      <c r="H536" s="584"/>
      <c r="I536" s="584"/>
      <c r="J536" s="584"/>
      <c r="K536" s="584"/>
      <c r="L536" s="584"/>
      <c r="M536" s="584"/>
      <c r="N536" s="584"/>
      <c r="O536" s="584"/>
      <c r="P536" s="36" t="s">
        <v>237</v>
      </c>
      <c r="Q536" s="98">
        <v>390</v>
      </c>
      <c r="R536" s="98">
        <v>1646</v>
      </c>
      <c r="S536" s="98" t="s">
        <v>289</v>
      </c>
    </row>
    <row r="537" spans="1:19" ht="15" customHeight="1" x14ac:dyDescent="0.25">
      <c r="A537" s="569"/>
      <c r="B537" s="572"/>
      <c r="C537" s="583"/>
      <c r="D537" s="584"/>
      <c r="E537" s="584"/>
      <c r="F537" s="584"/>
      <c r="G537" s="584"/>
      <c r="H537" s="584"/>
      <c r="I537" s="584"/>
      <c r="J537" s="584"/>
      <c r="K537" s="584"/>
      <c r="L537" s="584"/>
      <c r="M537" s="584"/>
      <c r="N537" s="584"/>
      <c r="O537" s="584"/>
      <c r="P537" s="36" t="s">
        <v>231</v>
      </c>
      <c r="Q537" s="98">
        <v>503838.5</v>
      </c>
      <c r="R537" s="98">
        <v>503838.5</v>
      </c>
      <c r="S537" s="98">
        <v>100</v>
      </c>
    </row>
    <row r="538" spans="1:19" ht="37.5" customHeight="1" x14ac:dyDescent="0.25">
      <c r="A538" s="569"/>
      <c r="B538" s="572"/>
      <c r="C538" s="583">
        <v>2017</v>
      </c>
      <c r="D538" s="584">
        <v>1504774.96</v>
      </c>
      <c r="E538" s="584">
        <v>1504774.96</v>
      </c>
      <c r="F538" s="584">
        <v>1281327.03</v>
      </c>
      <c r="G538" s="584">
        <v>1281327.03</v>
      </c>
      <c r="H538" s="584">
        <v>223447.93</v>
      </c>
      <c r="I538" s="584">
        <v>223447.93</v>
      </c>
      <c r="J538" s="584">
        <v>0</v>
      </c>
      <c r="K538" s="584">
        <v>0</v>
      </c>
      <c r="L538" s="584">
        <v>0</v>
      </c>
      <c r="M538" s="584">
        <v>0</v>
      </c>
      <c r="N538" s="584">
        <v>100</v>
      </c>
      <c r="O538" s="584">
        <v>100</v>
      </c>
      <c r="P538" s="46" t="s">
        <v>233</v>
      </c>
      <c r="Q538" s="114">
        <v>111297</v>
      </c>
      <c r="R538" s="114">
        <v>115896</v>
      </c>
      <c r="S538" s="114">
        <v>104.13</v>
      </c>
    </row>
    <row r="539" spans="1:19" ht="27" customHeight="1" x14ac:dyDescent="0.25">
      <c r="A539" s="569"/>
      <c r="B539" s="572"/>
      <c r="C539" s="583"/>
      <c r="D539" s="584"/>
      <c r="E539" s="584"/>
      <c r="F539" s="584"/>
      <c r="G539" s="584"/>
      <c r="H539" s="584"/>
      <c r="I539" s="584"/>
      <c r="J539" s="584"/>
      <c r="K539" s="584"/>
      <c r="L539" s="584"/>
      <c r="M539" s="584"/>
      <c r="N539" s="584"/>
      <c r="O539" s="584"/>
      <c r="P539" s="36" t="s">
        <v>234</v>
      </c>
      <c r="Q539" s="114">
        <v>133483</v>
      </c>
      <c r="R539" s="114">
        <v>149730</v>
      </c>
      <c r="S539" s="114">
        <v>112.17</v>
      </c>
    </row>
    <row r="540" spans="1:19" ht="25.5" customHeight="1" x14ac:dyDescent="0.25">
      <c r="A540" s="569"/>
      <c r="B540" s="572"/>
      <c r="C540" s="583"/>
      <c r="D540" s="584"/>
      <c r="E540" s="584"/>
      <c r="F540" s="584"/>
      <c r="G540" s="584"/>
      <c r="H540" s="584"/>
      <c r="I540" s="584"/>
      <c r="J540" s="584"/>
      <c r="K540" s="584"/>
      <c r="L540" s="584"/>
      <c r="M540" s="584"/>
      <c r="N540" s="584"/>
      <c r="O540" s="584"/>
      <c r="P540" s="36" t="s">
        <v>235</v>
      </c>
      <c r="Q540" s="114">
        <v>7000</v>
      </c>
      <c r="R540" s="114">
        <v>7848</v>
      </c>
      <c r="S540" s="114">
        <v>112.11</v>
      </c>
    </row>
    <row r="541" spans="1:19" ht="25.5" customHeight="1" x14ac:dyDescent="0.25">
      <c r="A541" s="569"/>
      <c r="B541" s="572"/>
      <c r="C541" s="583"/>
      <c r="D541" s="584"/>
      <c r="E541" s="584"/>
      <c r="F541" s="584"/>
      <c r="G541" s="584"/>
      <c r="H541" s="584"/>
      <c r="I541" s="584"/>
      <c r="J541" s="584"/>
      <c r="K541" s="584"/>
      <c r="L541" s="584"/>
      <c r="M541" s="584"/>
      <c r="N541" s="584"/>
      <c r="O541" s="584"/>
      <c r="P541" s="36" t="s">
        <v>236</v>
      </c>
      <c r="Q541" s="114">
        <v>702</v>
      </c>
      <c r="R541" s="114">
        <v>226</v>
      </c>
      <c r="S541" s="114">
        <v>32.200000000000003</v>
      </c>
    </row>
    <row r="542" spans="1:19" ht="28.5" customHeight="1" x14ac:dyDescent="0.25">
      <c r="A542" s="569"/>
      <c r="B542" s="572"/>
      <c r="C542" s="583"/>
      <c r="D542" s="584"/>
      <c r="E542" s="584"/>
      <c r="F542" s="584"/>
      <c r="G542" s="584"/>
      <c r="H542" s="584"/>
      <c r="I542" s="584"/>
      <c r="J542" s="584"/>
      <c r="K542" s="584"/>
      <c r="L542" s="584"/>
      <c r="M542" s="584"/>
      <c r="N542" s="584"/>
      <c r="O542" s="584"/>
      <c r="P542" s="36" t="s">
        <v>237</v>
      </c>
      <c r="Q542" s="114">
        <v>450</v>
      </c>
      <c r="R542" s="114">
        <v>760</v>
      </c>
      <c r="S542" s="114">
        <v>168.9</v>
      </c>
    </row>
    <row r="543" spans="1:19" ht="15" customHeight="1" x14ac:dyDescent="0.25">
      <c r="A543" s="569"/>
      <c r="B543" s="572"/>
      <c r="C543" s="583"/>
      <c r="D543" s="584"/>
      <c r="E543" s="584"/>
      <c r="F543" s="584"/>
      <c r="G543" s="584"/>
      <c r="H543" s="584"/>
      <c r="I543" s="584"/>
      <c r="J543" s="584"/>
      <c r="K543" s="584"/>
      <c r="L543" s="584"/>
      <c r="M543" s="584"/>
      <c r="N543" s="584"/>
      <c r="O543" s="584"/>
      <c r="P543" s="36" t="s">
        <v>231</v>
      </c>
      <c r="Q543" s="114">
        <v>1504774.96</v>
      </c>
      <c r="R543" s="114">
        <v>1504774.96</v>
      </c>
      <c r="S543" s="114">
        <v>100</v>
      </c>
    </row>
    <row r="544" spans="1:19" ht="40.5" customHeight="1" x14ac:dyDescent="0.25">
      <c r="A544" s="569"/>
      <c r="B544" s="572"/>
      <c r="C544" s="583">
        <v>2018</v>
      </c>
      <c r="D544" s="584">
        <v>986568</v>
      </c>
      <c r="E544" s="584">
        <v>986568</v>
      </c>
      <c r="F544" s="584">
        <v>914267</v>
      </c>
      <c r="G544" s="584">
        <v>914267</v>
      </c>
      <c r="H544" s="584">
        <v>72301</v>
      </c>
      <c r="I544" s="584">
        <v>72301</v>
      </c>
      <c r="J544" s="584">
        <v>0</v>
      </c>
      <c r="K544" s="584">
        <v>0</v>
      </c>
      <c r="L544" s="584">
        <v>0</v>
      </c>
      <c r="M544" s="584">
        <v>0</v>
      </c>
      <c r="N544" s="584">
        <v>100</v>
      </c>
      <c r="O544" s="584">
        <v>100</v>
      </c>
      <c r="P544" s="46" t="s">
        <v>233</v>
      </c>
      <c r="Q544" s="133">
        <v>115909</v>
      </c>
      <c r="R544" s="133">
        <v>114275</v>
      </c>
      <c r="S544" s="133">
        <v>98.59</v>
      </c>
    </row>
    <row r="545" spans="1:19" ht="28.5" customHeight="1" x14ac:dyDescent="0.25">
      <c r="A545" s="569"/>
      <c r="B545" s="572"/>
      <c r="C545" s="583"/>
      <c r="D545" s="584"/>
      <c r="E545" s="584"/>
      <c r="F545" s="584"/>
      <c r="G545" s="584"/>
      <c r="H545" s="584"/>
      <c r="I545" s="584"/>
      <c r="J545" s="584"/>
      <c r="K545" s="584"/>
      <c r="L545" s="584"/>
      <c r="M545" s="584"/>
      <c r="N545" s="584"/>
      <c r="O545" s="584"/>
      <c r="P545" s="36" t="s">
        <v>234</v>
      </c>
      <c r="Q545" s="133">
        <v>165168</v>
      </c>
      <c r="R545" s="133">
        <v>172205</v>
      </c>
      <c r="S545" s="133">
        <v>104.26</v>
      </c>
    </row>
    <row r="546" spans="1:19" ht="26.25" customHeight="1" x14ac:dyDescent="0.25">
      <c r="A546" s="569"/>
      <c r="B546" s="572"/>
      <c r="C546" s="583"/>
      <c r="D546" s="584"/>
      <c r="E546" s="584"/>
      <c r="F546" s="584"/>
      <c r="G546" s="584"/>
      <c r="H546" s="584"/>
      <c r="I546" s="584"/>
      <c r="J546" s="584"/>
      <c r="K546" s="584"/>
      <c r="L546" s="584"/>
      <c r="M546" s="584"/>
      <c r="N546" s="584"/>
      <c r="O546" s="584"/>
      <c r="P546" s="36" t="s">
        <v>235</v>
      </c>
      <c r="Q546" s="133">
        <v>7000</v>
      </c>
      <c r="R546" s="133">
        <v>7582</v>
      </c>
      <c r="S546" s="133">
        <v>108.31</v>
      </c>
    </row>
    <row r="547" spans="1:19" ht="27.75" customHeight="1" x14ac:dyDescent="0.25">
      <c r="A547" s="569"/>
      <c r="B547" s="572"/>
      <c r="C547" s="583"/>
      <c r="D547" s="584"/>
      <c r="E547" s="584"/>
      <c r="F547" s="584"/>
      <c r="G547" s="584"/>
      <c r="H547" s="584"/>
      <c r="I547" s="584"/>
      <c r="J547" s="584"/>
      <c r="K547" s="584"/>
      <c r="L547" s="584"/>
      <c r="M547" s="584"/>
      <c r="N547" s="584"/>
      <c r="O547" s="584"/>
      <c r="P547" s="36" t="s">
        <v>236</v>
      </c>
      <c r="Q547" s="133">
        <v>306</v>
      </c>
      <c r="R547" s="133">
        <v>95</v>
      </c>
      <c r="S547" s="133">
        <v>31.05</v>
      </c>
    </row>
    <row r="548" spans="1:19" ht="75" customHeight="1" x14ac:dyDescent="0.25">
      <c r="A548" s="569"/>
      <c r="B548" s="572"/>
      <c r="C548" s="583"/>
      <c r="D548" s="584"/>
      <c r="E548" s="584"/>
      <c r="F548" s="584"/>
      <c r="G548" s="584"/>
      <c r="H548" s="584"/>
      <c r="I548" s="584"/>
      <c r="J548" s="584"/>
      <c r="K548" s="584"/>
      <c r="L548" s="584"/>
      <c r="M548" s="584"/>
      <c r="N548" s="584"/>
      <c r="O548" s="584"/>
      <c r="P548" s="36" t="s">
        <v>237</v>
      </c>
      <c r="Q548" s="133">
        <v>450</v>
      </c>
      <c r="R548" s="133">
        <v>106</v>
      </c>
      <c r="S548" s="133">
        <v>23.56</v>
      </c>
    </row>
    <row r="549" spans="1:19" ht="15" customHeight="1" x14ac:dyDescent="0.25">
      <c r="A549" s="569"/>
      <c r="B549" s="572"/>
      <c r="C549" s="583"/>
      <c r="D549" s="584"/>
      <c r="E549" s="584"/>
      <c r="F549" s="584"/>
      <c r="G549" s="584"/>
      <c r="H549" s="584"/>
      <c r="I549" s="584"/>
      <c r="J549" s="584"/>
      <c r="K549" s="584"/>
      <c r="L549" s="584"/>
      <c r="M549" s="584"/>
      <c r="N549" s="584"/>
      <c r="O549" s="584"/>
      <c r="P549" s="36" t="s">
        <v>231</v>
      </c>
      <c r="Q549" s="143">
        <v>986568</v>
      </c>
      <c r="R549" s="143">
        <v>986568</v>
      </c>
      <c r="S549" s="133">
        <v>100</v>
      </c>
    </row>
    <row r="550" spans="1:19" ht="39" customHeight="1" x14ac:dyDescent="0.25">
      <c r="A550" s="569"/>
      <c r="B550" s="572"/>
      <c r="C550" s="583">
        <v>2019</v>
      </c>
      <c r="D550" s="584">
        <v>1772073</v>
      </c>
      <c r="E550" s="584">
        <v>1772073</v>
      </c>
      <c r="F550" s="584">
        <v>0</v>
      </c>
      <c r="G550" s="584">
        <v>0</v>
      </c>
      <c r="H550" s="584">
        <v>1772073</v>
      </c>
      <c r="I550" s="584">
        <v>1772073</v>
      </c>
      <c r="J550" s="584">
        <v>0</v>
      </c>
      <c r="K550" s="584">
        <v>0</v>
      </c>
      <c r="L550" s="584">
        <v>0</v>
      </c>
      <c r="M550" s="584">
        <v>0</v>
      </c>
      <c r="N550" s="584">
        <v>100</v>
      </c>
      <c r="O550" s="584">
        <v>100</v>
      </c>
      <c r="P550" s="46" t="s">
        <v>233</v>
      </c>
      <c r="Q550" s="161">
        <v>115788</v>
      </c>
      <c r="R550" s="161">
        <v>115355</v>
      </c>
      <c r="S550" s="161">
        <v>99.63</v>
      </c>
    </row>
    <row r="551" spans="1:19" ht="27.75" customHeight="1" x14ac:dyDescent="0.25">
      <c r="A551" s="569"/>
      <c r="B551" s="572"/>
      <c r="C551" s="583"/>
      <c r="D551" s="584"/>
      <c r="E551" s="584"/>
      <c r="F551" s="584"/>
      <c r="G551" s="584"/>
      <c r="H551" s="584"/>
      <c r="I551" s="584"/>
      <c r="J551" s="584"/>
      <c r="K551" s="584"/>
      <c r="L551" s="584"/>
      <c r="M551" s="584"/>
      <c r="N551" s="584"/>
      <c r="O551" s="584"/>
      <c r="P551" s="36" t="s">
        <v>234</v>
      </c>
      <c r="Q551" s="161">
        <v>200000</v>
      </c>
      <c r="R551" s="161">
        <v>215695</v>
      </c>
      <c r="S551" s="161">
        <v>107.85</v>
      </c>
    </row>
    <row r="552" spans="1:19" ht="27.75" customHeight="1" x14ac:dyDescent="0.25">
      <c r="A552" s="569"/>
      <c r="B552" s="572"/>
      <c r="C552" s="583"/>
      <c r="D552" s="584"/>
      <c r="E552" s="584"/>
      <c r="F552" s="584"/>
      <c r="G552" s="584"/>
      <c r="H552" s="584"/>
      <c r="I552" s="584"/>
      <c r="J552" s="584"/>
      <c r="K552" s="584"/>
      <c r="L552" s="584"/>
      <c r="M552" s="584"/>
      <c r="N552" s="584"/>
      <c r="O552" s="584"/>
      <c r="P552" s="36" t="s">
        <v>235</v>
      </c>
      <c r="Q552" s="161">
        <v>7000</v>
      </c>
      <c r="R552" s="161">
        <v>9253</v>
      </c>
      <c r="S552" s="161">
        <v>132.19</v>
      </c>
    </row>
    <row r="553" spans="1:19" ht="26.25" customHeight="1" x14ac:dyDescent="0.25">
      <c r="A553" s="569"/>
      <c r="B553" s="572"/>
      <c r="C553" s="583"/>
      <c r="D553" s="584"/>
      <c r="E553" s="584"/>
      <c r="F553" s="584"/>
      <c r="G553" s="584"/>
      <c r="H553" s="584"/>
      <c r="I553" s="584"/>
      <c r="J553" s="584"/>
      <c r="K553" s="584"/>
      <c r="L553" s="584"/>
      <c r="M553" s="584"/>
      <c r="N553" s="584"/>
      <c r="O553" s="584"/>
      <c r="P553" s="36" t="s">
        <v>236</v>
      </c>
      <c r="Q553" s="161">
        <v>306</v>
      </c>
      <c r="R553" s="161">
        <v>122</v>
      </c>
      <c r="S553" s="161">
        <v>39.869999999999997</v>
      </c>
    </row>
    <row r="554" spans="1:19" ht="73.5" customHeight="1" x14ac:dyDescent="0.25">
      <c r="A554" s="569"/>
      <c r="B554" s="572"/>
      <c r="C554" s="583"/>
      <c r="D554" s="584"/>
      <c r="E554" s="584"/>
      <c r="F554" s="584"/>
      <c r="G554" s="584"/>
      <c r="H554" s="584"/>
      <c r="I554" s="584"/>
      <c r="J554" s="584"/>
      <c r="K554" s="584"/>
      <c r="L554" s="584"/>
      <c r="M554" s="584"/>
      <c r="N554" s="584"/>
      <c r="O554" s="584"/>
      <c r="P554" s="36" t="s">
        <v>237</v>
      </c>
      <c r="Q554" s="161">
        <v>470</v>
      </c>
      <c r="R554" s="161">
        <v>45</v>
      </c>
      <c r="S554" s="161">
        <v>9.57</v>
      </c>
    </row>
    <row r="555" spans="1:19" ht="15" customHeight="1" x14ac:dyDescent="0.25">
      <c r="A555" s="569"/>
      <c r="B555" s="572"/>
      <c r="C555" s="583"/>
      <c r="D555" s="584"/>
      <c r="E555" s="584"/>
      <c r="F555" s="584"/>
      <c r="G555" s="584"/>
      <c r="H555" s="584"/>
      <c r="I555" s="584"/>
      <c r="J555" s="584"/>
      <c r="K555" s="584"/>
      <c r="L555" s="584"/>
      <c r="M555" s="584"/>
      <c r="N555" s="584"/>
      <c r="O555" s="584"/>
      <c r="P555" s="36" t="s">
        <v>231</v>
      </c>
      <c r="Q555" s="143">
        <v>1772073</v>
      </c>
      <c r="R555" s="143">
        <v>1772073</v>
      </c>
      <c r="S555" s="161">
        <v>100</v>
      </c>
    </row>
    <row r="556" spans="1:19" ht="37.5" customHeight="1" x14ac:dyDescent="0.25">
      <c r="A556" s="569"/>
      <c r="B556" s="572"/>
      <c r="C556" s="583">
        <v>2020</v>
      </c>
      <c r="D556" s="584">
        <v>0</v>
      </c>
      <c r="E556" s="584">
        <v>0</v>
      </c>
      <c r="F556" s="584">
        <v>0</v>
      </c>
      <c r="G556" s="584">
        <v>0</v>
      </c>
      <c r="H556" s="584">
        <v>0</v>
      </c>
      <c r="I556" s="584">
        <v>0</v>
      </c>
      <c r="J556" s="584">
        <v>0</v>
      </c>
      <c r="K556" s="584">
        <v>0</v>
      </c>
      <c r="L556" s="584">
        <v>0</v>
      </c>
      <c r="M556" s="584">
        <v>0</v>
      </c>
      <c r="N556" s="584" t="s">
        <v>239</v>
      </c>
      <c r="O556" s="584" t="s">
        <v>239</v>
      </c>
      <c r="P556" s="46" t="s">
        <v>233</v>
      </c>
      <c r="Q556" s="174">
        <v>112100</v>
      </c>
      <c r="R556" s="174">
        <v>106600</v>
      </c>
      <c r="S556" s="198">
        <f>R556/Q556</f>
        <v>0.95093666369313112</v>
      </c>
    </row>
    <row r="557" spans="1:19" ht="26.25" customHeight="1" x14ac:dyDescent="0.25">
      <c r="A557" s="569"/>
      <c r="B557" s="572"/>
      <c r="C557" s="583"/>
      <c r="D557" s="584"/>
      <c r="E557" s="584"/>
      <c r="F557" s="584"/>
      <c r="G557" s="584"/>
      <c r="H557" s="584"/>
      <c r="I557" s="584"/>
      <c r="J557" s="584"/>
      <c r="K557" s="584"/>
      <c r="L557" s="584"/>
      <c r="M557" s="584"/>
      <c r="N557" s="584"/>
      <c r="O557" s="584"/>
      <c r="P557" s="36" t="s">
        <v>234</v>
      </c>
      <c r="Q557" s="174">
        <v>224946</v>
      </c>
      <c r="R557" s="174">
        <v>236170</v>
      </c>
      <c r="S557" s="198">
        <f t="shared" ref="S557:S560" si="168">R557/Q557</f>
        <v>1.0498964195851448</v>
      </c>
    </row>
    <row r="558" spans="1:19" ht="24" customHeight="1" x14ac:dyDescent="0.25">
      <c r="A558" s="569"/>
      <c r="B558" s="572"/>
      <c r="C558" s="583"/>
      <c r="D558" s="584"/>
      <c r="E558" s="584"/>
      <c r="F558" s="584"/>
      <c r="G558" s="584"/>
      <c r="H558" s="584"/>
      <c r="I558" s="584"/>
      <c r="J558" s="584"/>
      <c r="K558" s="584"/>
      <c r="L558" s="584"/>
      <c r="M558" s="584"/>
      <c r="N558" s="584"/>
      <c r="O558" s="584"/>
      <c r="P558" s="36" t="s">
        <v>235</v>
      </c>
      <c r="Q558" s="174">
        <v>7500</v>
      </c>
      <c r="R558" s="174">
        <v>8632</v>
      </c>
      <c r="S558" s="198">
        <f t="shared" si="168"/>
        <v>1.1509333333333334</v>
      </c>
    </row>
    <row r="559" spans="1:19" ht="24.75" customHeight="1" x14ac:dyDescent="0.25">
      <c r="A559" s="569"/>
      <c r="B559" s="572"/>
      <c r="C559" s="583"/>
      <c r="D559" s="584"/>
      <c r="E559" s="584"/>
      <c r="F559" s="584"/>
      <c r="G559" s="584"/>
      <c r="H559" s="584"/>
      <c r="I559" s="584"/>
      <c r="J559" s="584"/>
      <c r="K559" s="584"/>
      <c r="L559" s="584"/>
      <c r="M559" s="584"/>
      <c r="N559" s="584"/>
      <c r="O559" s="584"/>
      <c r="P559" s="36" t="s">
        <v>236</v>
      </c>
      <c r="Q559" s="174">
        <v>113</v>
      </c>
      <c r="R559" s="174">
        <v>104</v>
      </c>
      <c r="S559" s="198">
        <f t="shared" si="168"/>
        <v>0.92035398230088494</v>
      </c>
    </row>
    <row r="560" spans="1:19" ht="75" customHeight="1" x14ac:dyDescent="0.25">
      <c r="A560" s="569"/>
      <c r="B560" s="572"/>
      <c r="C560" s="583"/>
      <c r="D560" s="584"/>
      <c r="E560" s="584"/>
      <c r="F560" s="584"/>
      <c r="G560" s="584"/>
      <c r="H560" s="584"/>
      <c r="I560" s="584"/>
      <c r="J560" s="584"/>
      <c r="K560" s="584"/>
      <c r="L560" s="584"/>
      <c r="M560" s="584"/>
      <c r="N560" s="584"/>
      <c r="O560" s="584"/>
      <c r="P560" s="36" t="s">
        <v>237</v>
      </c>
      <c r="Q560" s="174">
        <v>40</v>
      </c>
      <c r="R560" s="174">
        <v>10</v>
      </c>
      <c r="S560" s="198">
        <f t="shared" si="168"/>
        <v>0.25</v>
      </c>
    </row>
    <row r="561" spans="1:19" ht="36.75" customHeight="1" x14ac:dyDescent="0.25">
      <c r="A561" s="569"/>
      <c r="B561" s="572"/>
      <c r="C561" s="583">
        <v>2021</v>
      </c>
      <c r="D561" s="584">
        <v>0</v>
      </c>
      <c r="E561" s="584">
        <v>0</v>
      </c>
      <c r="F561" s="584">
        <v>0</v>
      </c>
      <c r="G561" s="584">
        <v>0</v>
      </c>
      <c r="H561" s="584">
        <v>0</v>
      </c>
      <c r="I561" s="584">
        <v>0</v>
      </c>
      <c r="J561" s="584">
        <v>0</v>
      </c>
      <c r="K561" s="584">
        <v>0</v>
      </c>
      <c r="L561" s="584">
        <v>0</v>
      </c>
      <c r="M561" s="584">
        <v>0</v>
      </c>
      <c r="N561" s="584" t="s">
        <v>239</v>
      </c>
      <c r="O561" s="584" t="s">
        <v>239</v>
      </c>
      <c r="P561" s="46" t="s">
        <v>233</v>
      </c>
      <c r="Q561" s="63">
        <v>107500</v>
      </c>
      <c r="R561" s="63">
        <v>114220</v>
      </c>
      <c r="S561" s="287">
        <f>R561/Q561</f>
        <v>1.0625116279069768</v>
      </c>
    </row>
    <row r="562" spans="1:19" ht="24.75" customHeight="1" x14ac:dyDescent="0.25">
      <c r="A562" s="569"/>
      <c r="B562" s="572"/>
      <c r="C562" s="583"/>
      <c r="D562" s="584"/>
      <c r="E562" s="584"/>
      <c r="F562" s="584"/>
      <c r="G562" s="584"/>
      <c r="H562" s="584"/>
      <c r="I562" s="584"/>
      <c r="J562" s="584"/>
      <c r="K562" s="584"/>
      <c r="L562" s="584"/>
      <c r="M562" s="584"/>
      <c r="N562" s="584"/>
      <c r="O562" s="584"/>
      <c r="P562" s="36" t="s">
        <v>234</v>
      </c>
      <c r="Q562" s="63">
        <v>228000</v>
      </c>
      <c r="R562" s="63">
        <v>254085</v>
      </c>
      <c r="S562" s="287">
        <f t="shared" ref="S562:S565" si="169">R562/Q562</f>
        <v>1.1144078947368421</v>
      </c>
    </row>
    <row r="563" spans="1:19" ht="25.5" customHeight="1" x14ac:dyDescent="0.25">
      <c r="A563" s="569"/>
      <c r="B563" s="572"/>
      <c r="C563" s="583"/>
      <c r="D563" s="584"/>
      <c r="E563" s="584"/>
      <c r="F563" s="584"/>
      <c r="G563" s="584"/>
      <c r="H563" s="584"/>
      <c r="I563" s="584"/>
      <c r="J563" s="584"/>
      <c r="K563" s="584"/>
      <c r="L563" s="584"/>
      <c r="M563" s="584"/>
      <c r="N563" s="584"/>
      <c r="O563" s="584"/>
      <c r="P563" s="36" t="s">
        <v>235</v>
      </c>
      <c r="Q563" s="63">
        <v>7500</v>
      </c>
      <c r="R563" s="63">
        <v>8950</v>
      </c>
      <c r="S563" s="287">
        <f t="shared" si="169"/>
        <v>1.1933333333333334</v>
      </c>
    </row>
    <row r="564" spans="1:19" ht="24" customHeight="1" x14ac:dyDescent="0.25">
      <c r="A564" s="569"/>
      <c r="B564" s="572"/>
      <c r="C564" s="583"/>
      <c r="D564" s="584"/>
      <c r="E564" s="584"/>
      <c r="F564" s="584"/>
      <c r="G564" s="584"/>
      <c r="H564" s="584"/>
      <c r="I564" s="584"/>
      <c r="J564" s="584"/>
      <c r="K564" s="584"/>
      <c r="L564" s="584"/>
      <c r="M564" s="584"/>
      <c r="N564" s="584"/>
      <c r="O564" s="584"/>
      <c r="P564" s="36" t="s">
        <v>236</v>
      </c>
      <c r="Q564" s="63">
        <v>117</v>
      </c>
      <c r="R564" s="63">
        <v>116</v>
      </c>
      <c r="S564" s="287">
        <f t="shared" si="169"/>
        <v>0.99145299145299148</v>
      </c>
    </row>
    <row r="565" spans="1:19" ht="63.6" customHeight="1" x14ac:dyDescent="0.25">
      <c r="A565" s="569"/>
      <c r="B565" s="572"/>
      <c r="C565" s="583"/>
      <c r="D565" s="584"/>
      <c r="E565" s="584"/>
      <c r="F565" s="584"/>
      <c r="G565" s="584"/>
      <c r="H565" s="584"/>
      <c r="I565" s="584"/>
      <c r="J565" s="584"/>
      <c r="K565" s="584"/>
      <c r="L565" s="584"/>
      <c r="M565" s="584"/>
      <c r="N565" s="584"/>
      <c r="O565" s="584"/>
      <c r="P565" s="36" t="s">
        <v>237</v>
      </c>
      <c r="Q565" s="63">
        <v>40</v>
      </c>
      <c r="R565" s="63">
        <v>0</v>
      </c>
      <c r="S565" s="287">
        <f t="shared" si="169"/>
        <v>0</v>
      </c>
    </row>
    <row r="566" spans="1:19" ht="36" x14ac:dyDescent="0.25">
      <c r="A566" s="569"/>
      <c r="B566" s="572"/>
      <c r="C566" s="583">
        <v>2022</v>
      </c>
      <c r="D566" s="584">
        <v>0</v>
      </c>
      <c r="E566" s="584">
        <v>0</v>
      </c>
      <c r="F566" s="584">
        <v>0</v>
      </c>
      <c r="G566" s="584">
        <v>0</v>
      </c>
      <c r="H566" s="584">
        <v>0</v>
      </c>
      <c r="I566" s="584">
        <v>0</v>
      </c>
      <c r="J566" s="584">
        <v>0</v>
      </c>
      <c r="K566" s="584">
        <v>0</v>
      </c>
      <c r="L566" s="584">
        <v>0</v>
      </c>
      <c r="M566" s="584">
        <v>0</v>
      </c>
      <c r="N566" s="584" t="s">
        <v>239</v>
      </c>
      <c r="O566" s="584" t="s">
        <v>239</v>
      </c>
      <c r="P566" s="46" t="s">
        <v>233</v>
      </c>
      <c r="Q566" s="63">
        <v>107600</v>
      </c>
      <c r="R566" s="63">
        <v>114011</v>
      </c>
      <c r="S566" s="287">
        <f>R566/Q566</f>
        <v>1.0595817843866171</v>
      </c>
    </row>
    <row r="567" spans="1:19" ht="24" x14ac:dyDescent="0.25">
      <c r="A567" s="569"/>
      <c r="B567" s="572"/>
      <c r="C567" s="583"/>
      <c r="D567" s="584"/>
      <c r="E567" s="584"/>
      <c r="F567" s="584"/>
      <c r="G567" s="584"/>
      <c r="H567" s="584"/>
      <c r="I567" s="584"/>
      <c r="J567" s="584"/>
      <c r="K567" s="584"/>
      <c r="L567" s="584"/>
      <c r="M567" s="584"/>
      <c r="N567" s="584"/>
      <c r="O567" s="584"/>
      <c r="P567" s="36" t="s">
        <v>234</v>
      </c>
      <c r="Q567" s="63">
        <v>248000</v>
      </c>
      <c r="R567" s="63">
        <v>248617</v>
      </c>
      <c r="S567" s="287">
        <f t="shared" ref="S567:S570" si="170">R567/Q567</f>
        <v>1.0024879032258065</v>
      </c>
    </row>
    <row r="568" spans="1:19" ht="24" x14ac:dyDescent="0.25">
      <c r="A568" s="569"/>
      <c r="B568" s="572"/>
      <c r="C568" s="583"/>
      <c r="D568" s="584"/>
      <c r="E568" s="584"/>
      <c r="F568" s="584"/>
      <c r="G568" s="584"/>
      <c r="H568" s="584"/>
      <c r="I568" s="584"/>
      <c r="J568" s="584"/>
      <c r="K568" s="584"/>
      <c r="L568" s="584"/>
      <c r="M568" s="584"/>
      <c r="N568" s="584"/>
      <c r="O568" s="584"/>
      <c r="P568" s="36" t="s">
        <v>235</v>
      </c>
      <c r="Q568" s="63">
        <v>8500</v>
      </c>
      <c r="R568" s="63">
        <v>9856</v>
      </c>
      <c r="S568" s="287">
        <f t="shared" si="170"/>
        <v>1.1595294117647059</v>
      </c>
    </row>
    <row r="569" spans="1:19" ht="24" x14ac:dyDescent="0.25">
      <c r="A569" s="569"/>
      <c r="B569" s="572"/>
      <c r="C569" s="583"/>
      <c r="D569" s="584"/>
      <c r="E569" s="584"/>
      <c r="F569" s="584"/>
      <c r="G569" s="584"/>
      <c r="H569" s="584"/>
      <c r="I569" s="584"/>
      <c r="J569" s="584"/>
      <c r="K569" s="584"/>
      <c r="L569" s="584"/>
      <c r="M569" s="584"/>
      <c r="N569" s="584"/>
      <c r="O569" s="584"/>
      <c r="P569" s="36" t="s">
        <v>236</v>
      </c>
      <c r="Q569" s="63">
        <v>117</v>
      </c>
      <c r="R569" s="63">
        <v>170</v>
      </c>
      <c r="S569" s="287">
        <f t="shared" si="170"/>
        <v>1.4529914529914529</v>
      </c>
    </row>
    <row r="570" spans="1:19" ht="63.6" customHeight="1" x14ac:dyDescent="0.25">
      <c r="A570" s="569"/>
      <c r="B570" s="572"/>
      <c r="C570" s="583"/>
      <c r="D570" s="584"/>
      <c r="E570" s="584"/>
      <c r="F570" s="584"/>
      <c r="G570" s="584"/>
      <c r="H570" s="584"/>
      <c r="I570" s="584"/>
      <c r="J570" s="584"/>
      <c r="K570" s="584"/>
      <c r="L570" s="584"/>
      <c r="M570" s="584"/>
      <c r="N570" s="584"/>
      <c r="O570" s="584"/>
      <c r="P570" s="36" t="s">
        <v>237</v>
      </c>
      <c r="Q570" s="63">
        <v>11</v>
      </c>
      <c r="R570" s="63">
        <v>11</v>
      </c>
      <c r="S570" s="287">
        <f t="shared" si="170"/>
        <v>1</v>
      </c>
    </row>
    <row r="571" spans="1:19" ht="36" x14ac:dyDescent="0.25">
      <c r="A571" s="569"/>
      <c r="B571" s="572"/>
      <c r="C571" s="583">
        <v>2023</v>
      </c>
      <c r="D571" s="584">
        <v>0</v>
      </c>
      <c r="E571" s="584">
        <v>0</v>
      </c>
      <c r="F571" s="584">
        <v>0</v>
      </c>
      <c r="G571" s="584">
        <v>0</v>
      </c>
      <c r="H571" s="584">
        <v>0</v>
      </c>
      <c r="I571" s="584">
        <v>0</v>
      </c>
      <c r="J571" s="584">
        <v>0</v>
      </c>
      <c r="K571" s="584">
        <v>0</v>
      </c>
      <c r="L571" s="584">
        <v>0</v>
      </c>
      <c r="M571" s="584">
        <v>0</v>
      </c>
      <c r="N571" s="584" t="s">
        <v>239</v>
      </c>
      <c r="O571" s="584" t="s">
        <v>239</v>
      </c>
      <c r="P571" s="46" t="s">
        <v>233</v>
      </c>
      <c r="Q571" s="63">
        <v>107700</v>
      </c>
      <c r="R571" s="63">
        <v>112382</v>
      </c>
      <c r="S571" s="287">
        <f>R571/Q571</f>
        <v>1.04347260909935</v>
      </c>
    </row>
    <row r="572" spans="1:19" ht="24" x14ac:dyDescent="0.25">
      <c r="A572" s="569"/>
      <c r="B572" s="572"/>
      <c r="C572" s="583"/>
      <c r="D572" s="584"/>
      <c r="E572" s="584"/>
      <c r="F572" s="584"/>
      <c r="G572" s="584"/>
      <c r="H572" s="584"/>
      <c r="I572" s="584"/>
      <c r="J572" s="584"/>
      <c r="K572" s="584"/>
      <c r="L572" s="584"/>
      <c r="M572" s="584"/>
      <c r="N572" s="584"/>
      <c r="O572" s="584"/>
      <c r="P572" s="36" t="s">
        <v>234</v>
      </c>
      <c r="Q572" s="63">
        <v>249000</v>
      </c>
      <c r="R572" s="63">
        <v>261450</v>
      </c>
      <c r="S572" s="287">
        <f t="shared" ref="S572:S575" si="171">R572/Q572</f>
        <v>1.05</v>
      </c>
    </row>
    <row r="573" spans="1:19" ht="24" x14ac:dyDescent="0.25">
      <c r="A573" s="569"/>
      <c r="B573" s="572"/>
      <c r="C573" s="583"/>
      <c r="D573" s="584"/>
      <c r="E573" s="584"/>
      <c r="F573" s="584"/>
      <c r="G573" s="584"/>
      <c r="H573" s="584"/>
      <c r="I573" s="584"/>
      <c r="J573" s="584"/>
      <c r="K573" s="584"/>
      <c r="L573" s="584"/>
      <c r="M573" s="584"/>
      <c r="N573" s="584"/>
      <c r="O573" s="584"/>
      <c r="P573" s="36" t="s">
        <v>235</v>
      </c>
      <c r="Q573" s="63">
        <v>9600</v>
      </c>
      <c r="R573" s="63">
        <v>10992</v>
      </c>
      <c r="S573" s="287">
        <f t="shared" si="171"/>
        <v>1.145</v>
      </c>
    </row>
    <row r="574" spans="1:19" ht="24" x14ac:dyDescent="0.25">
      <c r="A574" s="569"/>
      <c r="B574" s="572"/>
      <c r="C574" s="583"/>
      <c r="D574" s="584"/>
      <c r="E574" s="584"/>
      <c r="F574" s="584"/>
      <c r="G574" s="584"/>
      <c r="H574" s="584"/>
      <c r="I574" s="584"/>
      <c r="J574" s="584"/>
      <c r="K574" s="584"/>
      <c r="L574" s="584"/>
      <c r="M574" s="584"/>
      <c r="N574" s="584"/>
      <c r="O574" s="584"/>
      <c r="P574" s="36" t="s">
        <v>236</v>
      </c>
      <c r="Q574" s="63">
        <v>140</v>
      </c>
      <c r="R574" s="63">
        <v>153</v>
      </c>
      <c r="S574" s="287">
        <f t="shared" si="171"/>
        <v>1.0928571428571427</v>
      </c>
    </row>
    <row r="575" spans="1:19" ht="72" x14ac:dyDescent="0.25">
      <c r="A575" s="569"/>
      <c r="B575" s="572"/>
      <c r="C575" s="583"/>
      <c r="D575" s="584"/>
      <c r="E575" s="584"/>
      <c r="F575" s="584"/>
      <c r="G575" s="584"/>
      <c r="H575" s="584"/>
      <c r="I575" s="584"/>
      <c r="J575" s="584"/>
      <c r="K575" s="584"/>
      <c r="L575" s="584"/>
      <c r="M575" s="584"/>
      <c r="N575" s="584"/>
      <c r="O575" s="584"/>
      <c r="P575" s="36" t="s">
        <v>237</v>
      </c>
      <c r="Q575" s="63">
        <v>200</v>
      </c>
      <c r="R575" s="63">
        <v>231</v>
      </c>
      <c r="S575" s="287">
        <f t="shared" si="171"/>
        <v>1.155</v>
      </c>
    </row>
    <row r="576" spans="1:19" ht="36" x14ac:dyDescent="0.25">
      <c r="A576" s="569"/>
      <c r="B576" s="572"/>
      <c r="C576" s="583">
        <v>2024</v>
      </c>
      <c r="D576" s="584">
        <v>0</v>
      </c>
      <c r="E576" s="584">
        <v>0</v>
      </c>
      <c r="F576" s="584">
        <v>0</v>
      </c>
      <c r="G576" s="584">
        <v>0</v>
      </c>
      <c r="H576" s="584">
        <v>0</v>
      </c>
      <c r="I576" s="584">
        <v>0</v>
      </c>
      <c r="J576" s="584">
        <v>0</v>
      </c>
      <c r="K576" s="584">
        <v>0</v>
      </c>
      <c r="L576" s="584">
        <v>0</v>
      </c>
      <c r="M576" s="584">
        <v>0</v>
      </c>
      <c r="N576" s="584" t="s">
        <v>239</v>
      </c>
      <c r="O576" s="584" t="s">
        <v>239</v>
      </c>
      <c r="P576" s="46" t="s">
        <v>233</v>
      </c>
      <c r="Q576" s="63">
        <v>107800</v>
      </c>
      <c r="R576" s="63">
        <v>112298</v>
      </c>
      <c r="S576" s="287">
        <f>R576/Q576</f>
        <v>1.0417254174397033</v>
      </c>
    </row>
    <row r="577" spans="1:19" ht="24" x14ac:dyDescent="0.25">
      <c r="A577" s="569"/>
      <c r="B577" s="572"/>
      <c r="C577" s="583"/>
      <c r="D577" s="584"/>
      <c r="E577" s="584"/>
      <c r="F577" s="584"/>
      <c r="G577" s="584"/>
      <c r="H577" s="584"/>
      <c r="I577" s="584"/>
      <c r="J577" s="584"/>
      <c r="K577" s="584"/>
      <c r="L577" s="584"/>
      <c r="M577" s="584"/>
      <c r="N577" s="584"/>
      <c r="O577" s="584"/>
      <c r="P577" s="36" t="s">
        <v>234</v>
      </c>
      <c r="Q577" s="63">
        <v>250000</v>
      </c>
      <c r="R577" s="63">
        <v>271559</v>
      </c>
      <c r="S577" s="287">
        <f t="shared" ref="S577:S580" si="172">R577/Q577</f>
        <v>1.086236</v>
      </c>
    </row>
    <row r="578" spans="1:19" ht="24" x14ac:dyDescent="0.25">
      <c r="A578" s="569"/>
      <c r="B578" s="572"/>
      <c r="C578" s="583"/>
      <c r="D578" s="584"/>
      <c r="E578" s="584"/>
      <c r="F578" s="584"/>
      <c r="G578" s="584"/>
      <c r="H578" s="584"/>
      <c r="I578" s="584"/>
      <c r="J578" s="584"/>
      <c r="K578" s="584"/>
      <c r="L578" s="584"/>
      <c r="M578" s="584"/>
      <c r="N578" s="584"/>
      <c r="O578" s="584"/>
      <c r="P578" s="36" t="s">
        <v>235</v>
      </c>
      <c r="Q578" s="63">
        <v>9700</v>
      </c>
      <c r="R578" s="63">
        <v>10637</v>
      </c>
      <c r="S578" s="287">
        <f t="shared" si="172"/>
        <v>1.0965979381443298</v>
      </c>
    </row>
    <row r="579" spans="1:19" ht="24" x14ac:dyDescent="0.25">
      <c r="A579" s="569"/>
      <c r="B579" s="572"/>
      <c r="C579" s="583"/>
      <c r="D579" s="584"/>
      <c r="E579" s="584"/>
      <c r="F579" s="584"/>
      <c r="G579" s="584"/>
      <c r="H579" s="584"/>
      <c r="I579" s="584"/>
      <c r="J579" s="584"/>
      <c r="K579" s="584"/>
      <c r="L579" s="584"/>
      <c r="M579" s="584"/>
      <c r="N579" s="584"/>
      <c r="O579" s="584"/>
      <c r="P579" s="36" t="s">
        <v>236</v>
      </c>
      <c r="Q579" s="63">
        <v>200</v>
      </c>
      <c r="R579" s="63">
        <v>222</v>
      </c>
      <c r="S579" s="287">
        <f t="shared" si="172"/>
        <v>1.1100000000000001</v>
      </c>
    </row>
    <row r="580" spans="1:19" ht="72" x14ac:dyDescent="0.25">
      <c r="A580" s="570"/>
      <c r="B580" s="573"/>
      <c r="C580" s="583"/>
      <c r="D580" s="584"/>
      <c r="E580" s="584"/>
      <c r="F580" s="584"/>
      <c r="G580" s="584"/>
      <c r="H580" s="584"/>
      <c r="I580" s="584"/>
      <c r="J580" s="584"/>
      <c r="K580" s="584"/>
      <c r="L580" s="584"/>
      <c r="M580" s="584"/>
      <c r="N580" s="584"/>
      <c r="O580" s="584"/>
      <c r="P580" s="36" t="s">
        <v>237</v>
      </c>
      <c r="Q580" s="63">
        <v>200</v>
      </c>
      <c r="R580" s="63">
        <v>295</v>
      </c>
      <c r="S580" s="287">
        <f t="shared" si="172"/>
        <v>1.4750000000000001</v>
      </c>
    </row>
    <row r="581" spans="1:19" ht="15" customHeight="1" x14ac:dyDescent="0.25">
      <c r="A581" s="530" t="s">
        <v>290</v>
      </c>
      <c r="B581" s="533" t="s">
        <v>473</v>
      </c>
      <c r="C581" s="175" t="s">
        <v>583</v>
      </c>
      <c r="D581" s="201">
        <f>SUM(D582:D586)</f>
        <v>408835.85</v>
      </c>
      <c r="E581" s="201">
        <f t="shared" ref="E581:M581" si="173">SUM(E582:E586)</f>
        <v>404186.38</v>
      </c>
      <c r="F581" s="201">
        <f t="shared" si="173"/>
        <v>113485.28</v>
      </c>
      <c r="G581" s="201">
        <f t="shared" si="173"/>
        <v>113637.29000000001</v>
      </c>
      <c r="H581" s="201">
        <f t="shared" si="173"/>
        <v>155075.73000000001</v>
      </c>
      <c r="I581" s="201">
        <f t="shared" si="173"/>
        <v>150441.53999999998</v>
      </c>
      <c r="J581" s="201">
        <f t="shared" si="173"/>
        <v>119264.51000000001</v>
      </c>
      <c r="K581" s="201">
        <f t="shared" si="173"/>
        <v>119097.33000000002</v>
      </c>
      <c r="L581" s="201">
        <f t="shared" si="173"/>
        <v>21010.329999999998</v>
      </c>
      <c r="M581" s="201">
        <f t="shared" si="173"/>
        <v>21010.22</v>
      </c>
      <c r="N581" s="201">
        <v>100</v>
      </c>
      <c r="O581" s="203">
        <f t="shared" ref="O581:O601" si="174">E581/D581</f>
        <v>0.98862753841181006</v>
      </c>
      <c r="P581" s="536" t="s">
        <v>21</v>
      </c>
      <c r="Q581" s="536" t="s">
        <v>21</v>
      </c>
      <c r="R581" s="536" t="s">
        <v>21</v>
      </c>
      <c r="S581" s="536" t="s">
        <v>21</v>
      </c>
    </row>
    <row r="582" spans="1:19" ht="18.75" customHeight="1" x14ac:dyDescent="0.25">
      <c r="A582" s="531"/>
      <c r="B582" s="534"/>
      <c r="C582" s="175">
        <v>2020</v>
      </c>
      <c r="D582" s="201">
        <f>SUM(D588+D602)</f>
        <v>70902.2</v>
      </c>
      <c r="E582" s="201">
        <f t="shared" ref="E582:M582" si="175">SUM(E588+E602)</f>
        <v>70900.33</v>
      </c>
      <c r="F582" s="201">
        <f t="shared" si="175"/>
        <v>0</v>
      </c>
      <c r="G582" s="201">
        <f t="shared" si="175"/>
        <v>0</v>
      </c>
      <c r="H582" s="201">
        <f t="shared" si="175"/>
        <v>46939.700000000004</v>
      </c>
      <c r="I582" s="201">
        <f t="shared" si="175"/>
        <v>46939.519999999997</v>
      </c>
      <c r="J582" s="201">
        <f t="shared" si="175"/>
        <v>23962.500000000004</v>
      </c>
      <c r="K582" s="201">
        <f t="shared" si="175"/>
        <v>23960.81</v>
      </c>
      <c r="L582" s="201">
        <f t="shared" si="175"/>
        <v>0</v>
      </c>
      <c r="M582" s="201">
        <f t="shared" si="175"/>
        <v>0</v>
      </c>
      <c r="N582" s="201">
        <v>100</v>
      </c>
      <c r="O582" s="203">
        <f t="shared" si="174"/>
        <v>0.9999736256420817</v>
      </c>
      <c r="P582" s="537"/>
      <c r="Q582" s="537"/>
      <c r="R582" s="537"/>
      <c r="S582" s="537"/>
    </row>
    <row r="583" spans="1:19" ht="20.25" customHeight="1" x14ac:dyDescent="0.25">
      <c r="A583" s="531"/>
      <c r="B583" s="534"/>
      <c r="C583" s="175">
        <v>2021</v>
      </c>
      <c r="D583" s="201">
        <f>SUM(D589+D603)</f>
        <v>88205.43</v>
      </c>
      <c r="E583" s="201">
        <f t="shared" ref="E583:M583" si="176">SUM(E589+E603)</f>
        <v>87869.64</v>
      </c>
      <c r="F583" s="201">
        <f t="shared" si="176"/>
        <v>44501.99</v>
      </c>
      <c r="G583" s="201">
        <f t="shared" si="176"/>
        <v>44654</v>
      </c>
      <c r="H583" s="201">
        <f t="shared" si="176"/>
        <v>8241.82</v>
      </c>
      <c r="I583" s="201">
        <f t="shared" si="176"/>
        <v>7754.5</v>
      </c>
      <c r="J583" s="201">
        <f t="shared" si="176"/>
        <v>27269.600000000002</v>
      </c>
      <c r="K583" s="201">
        <f t="shared" si="176"/>
        <v>27269.22</v>
      </c>
      <c r="L583" s="201">
        <f t="shared" si="176"/>
        <v>8192.02</v>
      </c>
      <c r="M583" s="201">
        <f t="shared" si="176"/>
        <v>8191.92</v>
      </c>
      <c r="N583" s="201">
        <v>100</v>
      </c>
      <c r="O583" s="203">
        <f t="shared" si="174"/>
        <v>0.99619309151375379</v>
      </c>
      <c r="P583" s="537"/>
      <c r="Q583" s="537"/>
      <c r="R583" s="537"/>
      <c r="S583" s="537"/>
    </row>
    <row r="584" spans="1:19" ht="20.25" customHeight="1" x14ac:dyDescent="0.25">
      <c r="A584" s="531"/>
      <c r="B584" s="534"/>
      <c r="C584" s="303">
        <v>2022</v>
      </c>
      <c r="D584" s="201">
        <f>SUM(D590+D604)</f>
        <v>32498.480000000003</v>
      </c>
      <c r="E584" s="201">
        <f t="shared" ref="E584:M584" si="177">SUM(E590+E604)</f>
        <v>28350.829999999998</v>
      </c>
      <c r="F584" s="201">
        <f t="shared" si="177"/>
        <v>1959.99</v>
      </c>
      <c r="G584" s="201">
        <f t="shared" si="177"/>
        <v>1959.99</v>
      </c>
      <c r="H584" s="201">
        <f t="shared" si="177"/>
        <v>17335.71</v>
      </c>
      <c r="I584" s="201">
        <f t="shared" si="177"/>
        <v>13189.02</v>
      </c>
      <c r="J584" s="201">
        <f t="shared" si="177"/>
        <v>10969.5</v>
      </c>
      <c r="K584" s="201">
        <f t="shared" si="177"/>
        <v>10968.55</v>
      </c>
      <c r="L584" s="201">
        <f t="shared" si="177"/>
        <v>2233.2799999999997</v>
      </c>
      <c r="M584" s="201">
        <f t="shared" si="177"/>
        <v>2233.27</v>
      </c>
      <c r="N584" s="201">
        <v>100</v>
      </c>
      <c r="O584" s="203">
        <f t="shared" si="174"/>
        <v>0.87237403103160505</v>
      </c>
      <c r="P584" s="537"/>
      <c r="Q584" s="537"/>
      <c r="R584" s="537"/>
      <c r="S584" s="537"/>
    </row>
    <row r="585" spans="1:19" ht="20.25" customHeight="1" x14ac:dyDescent="0.25">
      <c r="A585" s="531"/>
      <c r="B585" s="534"/>
      <c r="C585" s="303">
        <v>2023</v>
      </c>
      <c r="D585" s="201">
        <f>SUM(D591+D605)</f>
        <v>37774.400000000001</v>
      </c>
      <c r="E585" s="201">
        <f t="shared" ref="E585:M585" si="178">SUM(E591+E605)</f>
        <v>37735.600000000006</v>
      </c>
      <c r="F585" s="201">
        <f t="shared" si="178"/>
        <v>3169.5</v>
      </c>
      <c r="G585" s="201">
        <f t="shared" si="178"/>
        <v>3169.5</v>
      </c>
      <c r="H585" s="201">
        <f t="shared" si="178"/>
        <v>24159.3</v>
      </c>
      <c r="I585" s="201">
        <f t="shared" si="178"/>
        <v>24159.3</v>
      </c>
      <c r="J585" s="201">
        <f t="shared" si="178"/>
        <v>9842.7000000000007</v>
      </c>
      <c r="K585" s="201">
        <f t="shared" si="178"/>
        <v>9803.9000000000015</v>
      </c>
      <c r="L585" s="201">
        <f t="shared" si="178"/>
        <v>602.9</v>
      </c>
      <c r="M585" s="201">
        <f t="shared" si="178"/>
        <v>602.9</v>
      </c>
      <c r="N585" s="201">
        <v>100</v>
      </c>
      <c r="O585" s="203">
        <f t="shared" si="174"/>
        <v>0.99897284933711727</v>
      </c>
      <c r="P585" s="537"/>
      <c r="Q585" s="537"/>
      <c r="R585" s="537"/>
      <c r="S585" s="537"/>
    </row>
    <row r="586" spans="1:19" ht="20.25" customHeight="1" x14ac:dyDescent="0.25">
      <c r="A586" s="532"/>
      <c r="B586" s="535"/>
      <c r="C586" s="303">
        <v>2024</v>
      </c>
      <c r="D586" s="201">
        <f>SUM(D592+D606)</f>
        <v>179455.34</v>
      </c>
      <c r="E586" s="201">
        <f t="shared" ref="E586:M586" si="179">SUM(E592+E606)</f>
        <v>179329.97999999998</v>
      </c>
      <c r="F586" s="201">
        <f t="shared" si="179"/>
        <v>63853.8</v>
      </c>
      <c r="G586" s="201">
        <f t="shared" si="179"/>
        <v>63853.8</v>
      </c>
      <c r="H586" s="201">
        <f t="shared" si="179"/>
        <v>58399.199999999997</v>
      </c>
      <c r="I586" s="201">
        <f t="shared" si="179"/>
        <v>58399.199999999997</v>
      </c>
      <c r="J586" s="201">
        <f t="shared" si="179"/>
        <v>47220.210000000006</v>
      </c>
      <c r="K586" s="201">
        <f t="shared" si="179"/>
        <v>47094.850000000006</v>
      </c>
      <c r="L586" s="201">
        <f t="shared" si="179"/>
        <v>9982.1299999999992</v>
      </c>
      <c r="M586" s="201">
        <f t="shared" si="179"/>
        <v>9982.1299999999992</v>
      </c>
      <c r="N586" s="201">
        <v>100</v>
      </c>
      <c r="O586" s="203">
        <f t="shared" si="174"/>
        <v>0.99930144179604785</v>
      </c>
      <c r="P586" s="538"/>
      <c r="Q586" s="538"/>
      <c r="R586" s="538"/>
      <c r="S586" s="538"/>
    </row>
    <row r="587" spans="1:19" ht="18" customHeight="1" x14ac:dyDescent="0.25">
      <c r="A587" s="568" t="s">
        <v>566</v>
      </c>
      <c r="B587" s="571" t="s">
        <v>363</v>
      </c>
      <c r="C587" s="76" t="s">
        <v>583</v>
      </c>
      <c r="D587" s="74">
        <f>SUM(D588:D592)</f>
        <v>183713.8</v>
      </c>
      <c r="E587" s="434">
        <f t="shared" ref="E587:M587" si="180">SUM(E588:E592)</f>
        <v>183538.37</v>
      </c>
      <c r="F587" s="434">
        <f t="shared" si="180"/>
        <v>0</v>
      </c>
      <c r="G587" s="434">
        <f t="shared" si="180"/>
        <v>436.8</v>
      </c>
      <c r="H587" s="434">
        <f t="shared" si="180"/>
        <v>128387.3</v>
      </c>
      <c r="I587" s="434">
        <f t="shared" si="180"/>
        <v>127941.12</v>
      </c>
      <c r="J587" s="434">
        <f t="shared" si="180"/>
        <v>55326.5</v>
      </c>
      <c r="K587" s="434">
        <f t="shared" si="180"/>
        <v>55160.45</v>
      </c>
      <c r="L587" s="434">
        <f t="shared" si="180"/>
        <v>0</v>
      </c>
      <c r="M587" s="434">
        <f t="shared" si="180"/>
        <v>0</v>
      </c>
      <c r="N587" s="74">
        <v>100</v>
      </c>
      <c r="O587" s="200">
        <f t="shared" si="174"/>
        <v>0.99904509078795389</v>
      </c>
      <c r="P587" s="580" t="s">
        <v>21</v>
      </c>
      <c r="Q587" s="580" t="s">
        <v>21</v>
      </c>
      <c r="R587" s="580" t="s">
        <v>21</v>
      </c>
      <c r="S587" s="580" t="s">
        <v>21</v>
      </c>
    </row>
    <row r="588" spans="1:19" ht="19.5" customHeight="1" x14ac:dyDescent="0.25">
      <c r="A588" s="569"/>
      <c r="B588" s="572"/>
      <c r="C588" s="234">
        <v>2020</v>
      </c>
      <c r="D588" s="235">
        <f>SUM(D593+D595)</f>
        <v>69902.2</v>
      </c>
      <c r="E588" s="235">
        <f t="shared" ref="E588:M588" si="181">SUM(E593+E595)</f>
        <v>69900.33</v>
      </c>
      <c r="F588" s="235">
        <f t="shared" si="181"/>
        <v>0</v>
      </c>
      <c r="G588" s="235">
        <f t="shared" si="181"/>
        <v>0</v>
      </c>
      <c r="H588" s="235">
        <f t="shared" si="181"/>
        <v>46305.600000000006</v>
      </c>
      <c r="I588" s="235">
        <f t="shared" si="181"/>
        <v>46305.42</v>
      </c>
      <c r="J588" s="235">
        <f t="shared" si="181"/>
        <v>23596.600000000002</v>
      </c>
      <c r="K588" s="235">
        <f t="shared" si="181"/>
        <v>23594.91</v>
      </c>
      <c r="L588" s="235">
        <f t="shared" si="181"/>
        <v>0</v>
      </c>
      <c r="M588" s="235">
        <f t="shared" si="181"/>
        <v>0</v>
      </c>
      <c r="N588" s="235">
        <v>100</v>
      </c>
      <c r="O588" s="200">
        <f t="shared" si="174"/>
        <v>0.99997324833839285</v>
      </c>
      <c r="P588" s="581"/>
      <c r="Q588" s="581"/>
      <c r="R588" s="581"/>
      <c r="S588" s="581"/>
    </row>
    <row r="589" spans="1:19" ht="16.5" customHeight="1" x14ac:dyDescent="0.25">
      <c r="A589" s="569"/>
      <c r="B589" s="572"/>
      <c r="C589" s="234">
        <v>2021</v>
      </c>
      <c r="D589" s="235">
        <f>SUM(D594)</f>
        <v>944.5</v>
      </c>
      <c r="E589" s="235">
        <f t="shared" ref="E589:M589" si="182">SUM(E594)</f>
        <v>935.2</v>
      </c>
      <c r="F589" s="235">
        <f t="shared" si="182"/>
        <v>0</v>
      </c>
      <c r="G589" s="235">
        <f t="shared" si="182"/>
        <v>436.8</v>
      </c>
      <c r="H589" s="235">
        <f t="shared" si="182"/>
        <v>891</v>
      </c>
      <c r="I589" s="235">
        <f t="shared" si="182"/>
        <v>445</v>
      </c>
      <c r="J589" s="235">
        <f t="shared" si="182"/>
        <v>53.5</v>
      </c>
      <c r="K589" s="235">
        <f t="shared" si="182"/>
        <v>53.4</v>
      </c>
      <c r="L589" s="235">
        <f t="shared" si="182"/>
        <v>0</v>
      </c>
      <c r="M589" s="235">
        <f t="shared" si="182"/>
        <v>0</v>
      </c>
      <c r="N589" s="235">
        <v>100</v>
      </c>
      <c r="O589" s="200">
        <f t="shared" si="174"/>
        <v>0.99015352038115412</v>
      </c>
      <c r="P589" s="581"/>
      <c r="Q589" s="581"/>
      <c r="R589" s="581"/>
      <c r="S589" s="581"/>
    </row>
    <row r="590" spans="1:19" ht="16.5" customHeight="1" x14ac:dyDescent="0.25">
      <c r="A590" s="569"/>
      <c r="B590" s="572"/>
      <c r="C590" s="312">
        <v>2022</v>
      </c>
      <c r="D590" s="311">
        <f>SUM(D596)</f>
        <v>733.9</v>
      </c>
      <c r="E590" s="311">
        <f t="shared" ref="E590:M590" si="183">SUM(E596)</f>
        <v>733.8</v>
      </c>
      <c r="F590" s="311">
        <f t="shared" si="183"/>
        <v>0</v>
      </c>
      <c r="G590" s="311">
        <f t="shared" si="183"/>
        <v>0</v>
      </c>
      <c r="H590" s="311">
        <f t="shared" si="183"/>
        <v>0</v>
      </c>
      <c r="I590" s="311">
        <f t="shared" si="183"/>
        <v>0</v>
      </c>
      <c r="J590" s="311">
        <f t="shared" si="183"/>
        <v>733.9</v>
      </c>
      <c r="K590" s="311">
        <f t="shared" si="183"/>
        <v>733.8</v>
      </c>
      <c r="L590" s="311">
        <f t="shared" si="183"/>
        <v>0</v>
      </c>
      <c r="M590" s="311">
        <f t="shared" si="183"/>
        <v>0</v>
      </c>
      <c r="N590" s="311">
        <v>100</v>
      </c>
      <c r="O590" s="200">
        <f t="shared" si="174"/>
        <v>0.99986374165417624</v>
      </c>
      <c r="P590" s="581"/>
      <c r="Q590" s="581"/>
      <c r="R590" s="581"/>
      <c r="S590" s="581"/>
    </row>
    <row r="591" spans="1:19" ht="16.5" customHeight="1" x14ac:dyDescent="0.25">
      <c r="A591" s="569"/>
      <c r="B591" s="572"/>
      <c r="C591" s="360">
        <v>2023</v>
      </c>
      <c r="D591" s="358">
        <f>SUM(D597+D599)</f>
        <v>32497.7</v>
      </c>
      <c r="E591" s="358">
        <f t="shared" ref="E591:M591" si="184">SUM(E597+E599)</f>
        <v>32458.9</v>
      </c>
      <c r="F591" s="358">
        <f t="shared" si="184"/>
        <v>0</v>
      </c>
      <c r="G591" s="358">
        <f t="shared" si="184"/>
        <v>0</v>
      </c>
      <c r="H591" s="358">
        <f t="shared" si="184"/>
        <v>24094.7</v>
      </c>
      <c r="I591" s="358">
        <f t="shared" si="184"/>
        <v>24094.7</v>
      </c>
      <c r="J591" s="358">
        <f t="shared" si="184"/>
        <v>8403</v>
      </c>
      <c r="K591" s="358">
        <f t="shared" si="184"/>
        <v>8364.2000000000007</v>
      </c>
      <c r="L591" s="358">
        <f t="shared" si="184"/>
        <v>0</v>
      </c>
      <c r="M591" s="358">
        <f t="shared" si="184"/>
        <v>0</v>
      </c>
      <c r="N591" s="358">
        <v>100</v>
      </c>
      <c r="O591" s="200">
        <f t="shared" si="174"/>
        <v>0.99880606935260041</v>
      </c>
      <c r="P591" s="581"/>
      <c r="Q591" s="581"/>
      <c r="R591" s="581"/>
      <c r="S591" s="581"/>
    </row>
    <row r="592" spans="1:19" ht="16.5" customHeight="1" x14ac:dyDescent="0.25">
      <c r="A592" s="570"/>
      <c r="B592" s="573"/>
      <c r="C592" s="433">
        <v>2024</v>
      </c>
      <c r="D592" s="432">
        <f>SUM(D598+D600)</f>
        <v>79635.5</v>
      </c>
      <c r="E592" s="432">
        <f t="shared" ref="E592:M592" si="185">SUM(E598+E600)</f>
        <v>79510.14</v>
      </c>
      <c r="F592" s="432">
        <f t="shared" si="185"/>
        <v>0</v>
      </c>
      <c r="G592" s="432">
        <f t="shared" si="185"/>
        <v>0</v>
      </c>
      <c r="H592" s="432">
        <f t="shared" si="185"/>
        <v>57096</v>
      </c>
      <c r="I592" s="432">
        <f t="shared" si="185"/>
        <v>57096</v>
      </c>
      <c r="J592" s="432">
        <f t="shared" si="185"/>
        <v>22539.5</v>
      </c>
      <c r="K592" s="432">
        <f t="shared" si="185"/>
        <v>22414.14</v>
      </c>
      <c r="L592" s="432">
        <f t="shared" si="185"/>
        <v>0</v>
      </c>
      <c r="M592" s="432">
        <f t="shared" si="185"/>
        <v>0</v>
      </c>
      <c r="N592" s="432">
        <v>100</v>
      </c>
      <c r="O592" s="200">
        <f t="shared" si="174"/>
        <v>0.99842582767735499</v>
      </c>
      <c r="P592" s="582"/>
      <c r="Q592" s="582"/>
      <c r="R592" s="582"/>
      <c r="S592" s="582"/>
    </row>
    <row r="593" spans="1:19" ht="16.5" customHeight="1" x14ac:dyDescent="0.25">
      <c r="A593" s="574"/>
      <c r="B593" s="550" t="s">
        <v>364</v>
      </c>
      <c r="C593" s="166">
        <v>2020</v>
      </c>
      <c r="D593" s="169">
        <v>2203.1999999999998</v>
      </c>
      <c r="E593" s="169">
        <f>SUM(G593+I593+K593)</f>
        <v>2203.11</v>
      </c>
      <c r="F593" s="169">
        <v>0</v>
      </c>
      <c r="G593" s="169">
        <v>0</v>
      </c>
      <c r="H593" s="169">
        <v>2077.3000000000002</v>
      </c>
      <c r="I593" s="169">
        <v>2077.21</v>
      </c>
      <c r="J593" s="169">
        <v>125.9</v>
      </c>
      <c r="K593" s="169">
        <v>125.9</v>
      </c>
      <c r="L593" s="169">
        <v>0</v>
      </c>
      <c r="M593" s="169">
        <v>0</v>
      </c>
      <c r="N593" s="169">
        <v>100</v>
      </c>
      <c r="O593" s="202">
        <f t="shared" si="174"/>
        <v>0.9999591503267975</v>
      </c>
      <c r="P593" s="567" t="s">
        <v>369</v>
      </c>
      <c r="Q593" s="241">
        <v>1</v>
      </c>
      <c r="R593" s="241">
        <v>1</v>
      </c>
      <c r="S593" s="241">
        <v>100</v>
      </c>
    </row>
    <row r="594" spans="1:19" ht="54" customHeight="1" x14ac:dyDescent="0.25">
      <c r="A594" s="575"/>
      <c r="B594" s="552"/>
      <c r="C594" s="231">
        <v>2021</v>
      </c>
      <c r="D594" s="232">
        <v>944.5</v>
      </c>
      <c r="E594" s="232">
        <v>935.2</v>
      </c>
      <c r="F594" s="232">
        <v>0</v>
      </c>
      <c r="G594" s="232">
        <v>436.8</v>
      </c>
      <c r="H594" s="232">
        <v>891</v>
      </c>
      <c r="I594" s="232">
        <v>445</v>
      </c>
      <c r="J594" s="232">
        <v>53.5</v>
      </c>
      <c r="K594" s="232">
        <v>53.4</v>
      </c>
      <c r="L594" s="232">
        <v>0</v>
      </c>
      <c r="M594" s="232">
        <v>0</v>
      </c>
      <c r="N594" s="232">
        <v>100</v>
      </c>
      <c r="O594" s="244">
        <f t="shared" si="174"/>
        <v>0.99015352038115412</v>
      </c>
      <c r="P594" s="567"/>
      <c r="Q594" s="241">
        <v>1</v>
      </c>
      <c r="R594" s="241">
        <v>1</v>
      </c>
      <c r="S594" s="241">
        <v>100</v>
      </c>
    </row>
    <row r="595" spans="1:19" ht="34.9" customHeight="1" x14ac:dyDescent="0.25">
      <c r="A595" s="574"/>
      <c r="B595" s="550" t="s">
        <v>365</v>
      </c>
      <c r="C595" s="172">
        <v>2020</v>
      </c>
      <c r="D595" s="73">
        <v>67699</v>
      </c>
      <c r="E595" s="169">
        <f>SUM(G595+I595+K595)</f>
        <v>67697.22</v>
      </c>
      <c r="F595" s="73">
        <v>0</v>
      </c>
      <c r="G595" s="73">
        <v>0</v>
      </c>
      <c r="H595" s="73">
        <v>44228.3</v>
      </c>
      <c r="I595" s="73">
        <v>44228.21</v>
      </c>
      <c r="J595" s="73">
        <v>23470.7</v>
      </c>
      <c r="K595" s="73">
        <v>23469.01</v>
      </c>
      <c r="L595" s="73">
        <v>0</v>
      </c>
      <c r="M595" s="73">
        <v>0</v>
      </c>
      <c r="N595" s="73">
        <v>100</v>
      </c>
      <c r="O595" s="202">
        <f t="shared" si="174"/>
        <v>0.99997370714486178</v>
      </c>
      <c r="P595" s="567" t="s">
        <v>370</v>
      </c>
      <c r="Q595" s="167">
        <v>28</v>
      </c>
      <c r="R595" s="167">
        <v>28</v>
      </c>
      <c r="S595" s="167">
        <v>100</v>
      </c>
    </row>
    <row r="596" spans="1:19" ht="33.6" customHeight="1" x14ac:dyDescent="0.25">
      <c r="A596" s="579"/>
      <c r="B596" s="551"/>
      <c r="C596" s="308">
        <v>2022</v>
      </c>
      <c r="D596" s="73">
        <v>733.9</v>
      </c>
      <c r="E596" s="302">
        <v>733.8</v>
      </c>
      <c r="F596" s="73">
        <v>0</v>
      </c>
      <c r="G596" s="73">
        <v>0</v>
      </c>
      <c r="H596" s="73">
        <v>0</v>
      </c>
      <c r="I596" s="73">
        <v>0</v>
      </c>
      <c r="J596" s="73">
        <v>733.9</v>
      </c>
      <c r="K596" s="73">
        <v>733.8</v>
      </c>
      <c r="L596" s="73">
        <v>0</v>
      </c>
      <c r="M596" s="73">
        <v>0</v>
      </c>
      <c r="N596" s="73">
        <v>100</v>
      </c>
      <c r="O596" s="305">
        <f t="shared" si="174"/>
        <v>0.99986374165417624</v>
      </c>
      <c r="P596" s="567"/>
      <c r="Q596" s="307" t="s">
        <v>239</v>
      </c>
      <c r="R596" s="307" t="s">
        <v>239</v>
      </c>
      <c r="S596" s="307" t="s">
        <v>239</v>
      </c>
    </row>
    <row r="597" spans="1:19" ht="33" customHeight="1" x14ac:dyDescent="0.25">
      <c r="A597" s="579"/>
      <c r="B597" s="551"/>
      <c r="C597" s="356">
        <v>2023</v>
      </c>
      <c r="D597" s="73">
        <v>30808.2</v>
      </c>
      <c r="E597" s="344">
        <v>30808.2</v>
      </c>
      <c r="F597" s="73">
        <v>0</v>
      </c>
      <c r="G597" s="73">
        <v>0</v>
      </c>
      <c r="H597" s="73">
        <v>24094.7</v>
      </c>
      <c r="I597" s="73">
        <v>24094.7</v>
      </c>
      <c r="J597" s="73">
        <v>6713.5</v>
      </c>
      <c r="K597" s="73">
        <v>6713.5</v>
      </c>
      <c r="L597" s="73">
        <v>0</v>
      </c>
      <c r="M597" s="73">
        <v>0</v>
      </c>
      <c r="N597" s="73">
        <v>100</v>
      </c>
      <c r="O597" s="345">
        <f t="shared" si="174"/>
        <v>1</v>
      </c>
      <c r="P597" s="567"/>
      <c r="Q597" s="340">
        <v>5</v>
      </c>
      <c r="R597" s="340">
        <v>5</v>
      </c>
      <c r="S597" s="340">
        <v>100</v>
      </c>
    </row>
    <row r="598" spans="1:19" ht="21" customHeight="1" x14ac:dyDescent="0.25">
      <c r="A598" s="575"/>
      <c r="B598" s="552"/>
      <c r="C598" s="424">
        <v>2024</v>
      </c>
      <c r="D598" s="441">
        <v>72075.8</v>
      </c>
      <c r="E598" s="417">
        <v>72075.77</v>
      </c>
      <c r="F598" s="441">
        <v>0</v>
      </c>
      <c r="G598" s="441">
        <v>0</v>
      </c>
      <c r="H598" s="441">
        <v>57096</v>
      </c>
      <c r="I598" s="441">
        <v>57096</v>
      </c>
      <c r="J598" s="441">
        <v>14979.8</v>
      </c>
      <c r="K598" s="417">
        <v>14979.77</v>
      </c>
      <c r="L598" s="441">
        <v>0</v>
      </c>
      <c r="M598" s="441">
        <v>0</v>
      </c>
      <c r="N598" s="441">
        <v>100</v>
      </c>
      <c r="O598" s="428">
        <f t="shared" si="174"/>
        <v>0.99999958377152942</v>
      </c>
      <c r="P598" s="567"/>
      <c r="Q598" s="411">
        <v>10</v>
      </c>
      <c r="R598" s="411">
        <v>10</v>
      </c>
      <c r="S598" s="411">
        <v>100</v>
      </c>
    </row>
    <row r="599" spans="1:19" ht="20.25" customHeight="1" x14ac:dyDescent="0.25">
      <c r="A599" s="574"/>
      <c r="B599" s="550" t="s">
        <v>527</v>
      </c>
      <c r="C599" s="356">
        <v>2023</v>
      </c>
      <c r="D599" s="73">
        <v>1689.5</v>
      </c>
      <c r="E599" s="344">
        <v>1650.7</v>
      </c>
      <c r="F599" s="73">
        <v>0</v>
      </c>
      <c r="G599" s="73">
        <v>0</v>
      </c>
      <c r="H599" s="73">
        <v>0</v>
      </c>
      <c r="I599" s="73">
        <v>0</v>
      </c>
      <c r="J599" s="73">
        <v>1689.5</v>
      </c>
      <c r="K599" s="344">
        <v>1650.7</v>
      </c>
      <c r="L599" s="73">
        <v>0</v>
      </c>
      <c r="M599" s="73">
        <v>0</v>
      </c>
      <c r="N599" s="73">
        <v>100</v>
      </c>
      <c r="O599" s="345">
        <f t="shared" si="174"/>
        <v>0.97703462562888432</v>
      </c>
      <c r="P599" s="527" t="s">
        <v>21</v>
      </c>
      <c r="Q599" s="527" t="s">
        <v>21</v>
      </c>
      <c r="R599" s="527" t="s">
        <v>21</v>
      </c>
      <c r="S599" s="527" t="s">
        <v>21</v>
      </c>
    </row>
    <row r="600" spans="1:19" ht="23.25" customHeight="1" x14ac:dyDescent="0.25">
      <c r="A600" s="575"/>
      <c r="B600" s="552"/>
      <c r="C600" s="424">
        <v>2024</v>
      </c>
      <c r="D600" s="441">
        <v>7559.7</v>
      </c>
      <c r="E600" s="417">
        <v>7434.37</v>
      </c>
      <c r="F600" s="441">
        <v>0</v>
      </c>
      <c r="G600" s="441">
        <v>0</v>
      </c>
      <c r="H600" s="441">
        <v>0</v>
      </c>
      <c r="I600" s="441">
        <v>0</v>
      </c>
      <c r="J600" s="441">
        <v>7559.7</v>
      </c>
      <c r="K600" s="417">
        <v>7434.37</v>
      </c>
      <c r="L600" s="441">
        <v>0</v>
      </c>
      <c r="M600" s="441">
        <v>0</v>
      </c>
      <c r="N600" s="441">
        <v>100</v>
      </c>
      <c r="O600" s="428">
        <f t="shared" si="174"/>
        <v>0.98342129978702864</v>
      </c>
      <c r="P600" s="529"/>
      <c r="Q600" s="529"/>
      <c r="R600" s="529"/>
      <c r="S600" s="529"/>
    </row>
    <row r="601" spans="1:19" ht="19.5" customHeight="1" x14ac:dyDescent="0.25">
      <c r="A601" s="568" t="s">
        <v>567</v>
      </c>
      <c r="B601" s="571" t="s">
        <v>366</v>
      </c>
      <c r="C601" s="76" t="s">
        <v>583</v>
      </c>
      <c r="D601" s="74">
        <f>SUM(D602:D606)</f>
        <v>225122.05</v>
      </c>
      <c r="E601" s="434">
        <f t="shared" ref="E601:M601" si="186">SUM(E602:E606)</f>
        <v>220648.01</v>
      </c>
      <c r="F601" s="434">
        <f t="shared" si="186"/>
        <v>113485.28</v>
      </c>
      <c r="G601" s="434">
        <f t="shared" si="186"/>
        <v>113200.48999999999</v>
      </c>
      <c r="H601" s="434">
        <f t="shared" si="186"/>
        <v>26688.43</v>
      </c>
      <c r="I601" s="434">
        <f t="shared" si="186"/>
        <v>22500.420000000002</v>
      </c>
      <c r="J601" s="434">
        <f t="shared" si="186"/>
        <v>63938.010000000009</v>
      </c>
      <c r="K601" s="434">
        <f t="shared" si="186"/>
        <v>63936.880000000005</v>
      </c>
      <c r="L601" s="434">
        <f t="shared" si="186"/>
        <v>21010.329999999998</v>
      </c>
      <c r="M601" s="434">
        <f t="shared" si="186"/>
        <v>21010.22</v>
      </c>
      <c r="N601" s="74">
        <v>100</v>
      </c>
      <c r="O601" s="200">
        <f t="shared" si="174"/>
        <v>0.98012615823283422</v>
      </c>
      <c r="P601" s="580" t="s">
        <v>21</v>
      </c>
      <c r="Q601" s="580" t="s">
        <v>21</v>
      </c>
      <c r="R601" s="580" t="s">
        <v>21</v>
      </c>
      <c r="S601" s="580" t="s">
        <v>21</v>
      </c>
    </row>
    <row r="602" spans="1:19" ht="19.5" customHeight="1" x14ac:dyDescent="0.25">
      <c r="A602" s="569"/>
      <c r="B602" s="572"/>
      <c r="C602" s="234">
        <v>2020</v>
      </c>
      <c r="D602" s="235">
        <f t="shared" ref="D602:M602" si="187">SUM(D613)</f>
        <v>1000</v>
      </c>
      <c r="E602" s="235">
        <f t="shared" si="187"/>
        <v>1000</v>
      </c>
      <c r="F602" s="235">
        <f t="shared" si="187"/>
        <v>0</v>
      </c>
      <c r="G602" s="235">
        <f t="shared" si="187"/>
        <v>0</v>
      </c>
      <c r="H602" s="235">
        <f t="shared" si="187"/>
        <v>634.1</v>
      </c>
      <c r="I602" s="235">
        <f t="shared" si="187"/>
        <v>634.1</v>
      </c>
      <c r="J602" s="235">
        <f t="shared" si="187"/>
        <v>365.9</v>
      </c>
      <c r="K602" s="235">
        <f t="shared" si="187"/>
        <v>365.9</v>
      </c>
      <c r="L602" s="235">
        <f t="shared" si="187"/>
        <v>0</v>
      </c>
      <c r="M602" s="235">
        <f t="shared" si="187"/>
        <v>0</v>
      </c>
      <c r="N602" s="235">
        <v>100</v>
      </c>
      <c r="O602" s="235">
        <v>100</v>
      </c>
      <c r="P602" s="581"/>
      <c r="Q602" s="581"/>
      <c r="R602" s="581"/>
      <c r="S602" s="581"/>
    </row>
    <row r="603" spans="1:19" ht="18" customHeight="1" x14ac:dyDescent="0.25">
      <c r="A603" s="569"/>
      <c r="B603" s="572"/>
      <c r="C603" s="234">
        <v>2021</v>
      </c>
      <c r="D603" s="235">
        <f>SUM(D609+D621)</f>
        <v>87260.93</v>
      </c>
      <c r="E603" s="330">
        <f t="shared" ref="E603:M603" si="188">SUM(E609+E621)</f>
        <v>86934.44</v>
      </c>
      <c r="F603" s="330">
        <f t="shared" si="188"/>
        <v>44501.99</v>
      </c>
      <c r="G603" s="330">
        <f t="shared" si="188"/>
        <v>44217.2</v>
      </c>
      <c r="H603" s="330">
        <f t="shared" si="188"/>
        <v>7350.8200000000006</v>
      </c>
      <c r="I603" s="330">
        <f t="shared" si="188"/>
        <v>7309.5</v>
      </c>
      <c r="J603" s="330">
        <f t="shared" si="188"/>
        <v>27216.100000000002</v>
      </c>
      <c r="K603" s="330">
        <f t="shared" si="188"/>
        <v>27215.82</v>
      </c>
      <c r="L603" s="330">
        <f t="shared" si="188"/>
        <v>8192.02</v>
      </c>
      <c r="M603" s="330">
        <f t="shared" si="188"/>
        <v>8191.92</v>
      </c>
      <c r="N603" s="235">
        <v>100</v>
      </c>
      <c r="O603" s="200">
        <f>E603/D603</f>
        <v>0.99625846297993859</v>
      </c>
      <c r="P603" s="581"/>
      <c r="Q603" s="581"/>
      <c r="R603" s="581"/>
      <c r="S603" s="581"/>
    </row>
    <row r="604" spans="1:19" ht="18" customHeight="1" x14ac:dyDescent="0.25">
      <c r="A604" s="569"/>
      <c r="B604" s="572"/>
      <c r="C604" s="314">
        <v>2022</v>
      </c>
      <c r="D604" s="313">
        <f>SUM(D610+D622)</f>
        <v>31764.58</v>
      </c>
      <c r="E604" s="313">
        <f t="shared" ref="E604:M604" si="189">SUM(E610+E622)</f>
        <v>27617.03</v>
      </c>
      <c r="F604" s="313">
        <f t="shared" si="189"/>
        <v>1959.99</v>
      </c>
      <c r="G604" s="313">
        <f t="shared" si="189"/>
        <v>1959.99</v>
      </c>
      <c r="H604" s="313">
        <f t="shared" si="189"/>
        <v>17335.71</v>
      </c>
      <c r="I604" s="313">
        <f t="shared" si="189"/>
        <v>13189.02</v>
      </c>
      <c r="J604" s="313">
        <f t="shared" si="189"/>
        <v>10235.6</v>
      </c>
      <c r="K604" s="313">
        <f t="shared" si="189"/>
        <v>10234.75</v>
      </c>
      <c r="L604" s="313">
        <f t="shared" si="189"/>
        <v>2233.2799999999997</v>
      </c>
      <c r="M604" s="313">
        <f t="shared" si="189"/>
        <v>2233.27</v>
      </c>
      <c r="N604" s="313">
        <v>100</v>
      </c>
      <c r="O604" s="200">
        <f>E604/D604</f>
        <v>0.86942846403132035</v>
      </c>
      <c r="P604" s="581"/>
      <c r="Q604" s="581"/>
      <c r="R604" s="581"/>
      <c r="S604" s="581"/>
    </row>
    <row r="605" spans="1:19" ht="18" customHeight="1" x14ac:dyDescent="0.25">
      <c r="A605" s="569"/>
      <c r="B605" s="572"/>
      <c r="C605" s="359">
        <v>2023</v>
      </c>
      <c r="D605" s="350">
        <f>SUM(D611+D623)</f>
        <v>5276.7000000000007</v>
      </c>
      <c r="E605" s="350">
        <f t="shared" ref="E605:M605" si="190">SUM(E611+E623)</f>
        <v>5276.7000000000007</v>
      </c>
      <c r="F605" s="350">
        <f t="shared" si="190"/>
        <v>3169.5</v>
      </c>
      <c r="G605" s="350">
        <f t="shared" si="190"/>
        <v>3169.5</v>
      </c>
      <c r="H605" s="350">
        <f t="shared" si="190"/>
        <v>64.599999999999994</v>
      </c>
      <c r="I605" s="350">
        <f t="shared" si="190"/>
        <v>64.599999999999994</v>
      </c>
      <c r="J605" s="350">
        <f t="shared" si="190"/>
        <v>1439.7</v>
      </c>
      <c r="K605" s="350">
        <f t="shared" si="190"/>
        <v>1439.7</v>
      </c>
      <c r="L605" s="350">
        <f t="shared" si="190"/>
        <v>602.9</v>
      </c>
      <c r="M605" s="350">
        <f t="shared" si="190"/>
        <v>602.9</v>
      </c>
      <c r="N605" s="350">
        <v>100</v>
      </c>
      <c r="O605" s="200">
        <f>E605/D605</f>
        <v>1</v>
      </c>
      <c r="P605" s="581"/>
      <c r="Q605" s="581"/>
      <c r="R605" s="581"/>
      <c r="S605" s="581"/>
    </row>
    <row r="606" spans="1:19" ht="18" customHeight="1" x14ac:dyDescent="0.25">
      <c r="A606" s="569"/>
      <c r="B606" s="573"/>
      <c r="C606" s="437">
        <v>2024</v>
      </c>
      <c r="D606" s="434">
        <f>SUM(D612+D624)</f>
        <v>99819.839999999997</v>
      </c>
      <c r="E606" s="434">
        <f t="shared" ref="E606:M606" si="191">SUM(E612+E624)</f>
        <v>99819.839999999997</v>
      </c>
      <c r="F606" s="434">
        <f t="shared" si="191"/>
        <v>63853.8</v>
      </c>
      <c r="G606" s="434">
        <f t="shared" si="191"/>
        <v>63853.8</v>
      </c>
      <c r="H606" s="434">
        <f t="shared" si="191"/>
        <v>1303.2</v>
      </c>
      <c r="I606" s="434">
        <f t="shared" si="191"/>
        <v>1303.2</v>
      </c>
      <c r="J606" s="434">
        <f t="shared" si="191"/>
        <v>24680.710000000003</v>
      </c>
      <c r="K606" s="434">
        <f t="shared" si="191"/>
        <v>24680.710000000003</v>
      </c>
      <c r="L606" s="434">
        <f t="shared" si="191"/>
        <v>9982.1299999999992</v>
      </c>
      <c r="M606" s="434">
        <f t="shared" si="191"/>
        <v>9982.1299999999992</v>
      </c>
      <c r="N606" s="434">
        <v>100</v>
      </c>
      <c r="O606" s="200">
        <f>E606/D606</f>
        <v>1</v>
      </c>
      <c r="P606" s="582"/>
      <c r="Q606" s="582"/>
      <c r="R606" s="582"/>
      <c r="S606" s="582"/>
    </row>
    <row r="607" spans="1:19" ht="15" customHeight="1" x14ac:dyDescent="0.25">
      <c r="A607" s="569"/>
      <c r="B607" s="644" t="s">
        <v>443</v>
      </c>
      <c r="C607" s="260" t="s">
        <v>583</v>
      </c>
      <c r="D607" s="261">
        <f>SUM(D608:D612)</f>
        <v>200838.36</v>
      </c>
      <c r="E607" s="261">
        <f t="shared" ref="E607:M607" si="192">SUM(E608:E612)</f>
        <v>196478.45999999996</v>
      </c>
      <c r="F607" s="261">
        <f t="shared" si="192"/>
        <v>99478.8</v>
      </c>
      <c r="G607" s="261">
        <f t="shared" si="192"/>
        <v>99298.3</v>
      </c>
      <c r="H607" s="261">
        <f t="shared" si="192"/>
        <v>25978.600000000002</v>
      </c>
      <c r="I607" s="261">
        <f t="shared" si="192"/>
        <v>21800.11</v>
      </c>
      <c r="J607" s="261">
        <f t="shared" si="192"/>
        <v>56710.48</v>
      </c>
      <c r="K607" s="261">
        <f t="shared" si="192"/>
        <v>56709.58</v>
      </c>
      <c r="L607" s="261">
        <f t="shared" si="192"/>
        <v>18670.48</v>
      </c>
      <c r="M607" s="261">
        <f t="shared" si="192"/>
        <v>18670.47</v>
      </c>
      <c r="N607" s="261">
        <v>100</v>
      </c>
      <c r="O607" s="262">
        <f>E607/D607</f>
        <v>0.97829149769994128</v>
      </c>
      <c r="P607" s="242" t="s">
        <v>21</v>
      </c>
      <c r="Q607" s="174" t="s">
        <v>21</v>
      </c>
      <c r="R607" s="174" t="s">
        <v>21</v>
      </c>
      <c r="S607" s="174" t="s">
        <v>21</v>
      </c>
    </row>
    <row r="608" spans="1:19" ht="19.5" customHeight="1" x14ac:dyDescent="0.25">
      <c r="A608" s="569"/>
      <c r="B608" s="645"/>
      <c r="C608" s="260">
        <v>2020</v>
      </c>
      <c r="D608" s="261">
        <v>1000</v>
      </c>
      <c r="E608" s="261">
        <v>1000</v>
      </c>
      <c r="F608" s="261">
        <v>0</v>
      </c>
      <c r="G608" s="261">
        <v>0</v>
      </c>
      <c r="H608" s="261">
        <v>634.1</v>
      </c>
      <c r="I608" s="261">
        <v>634.1</v>
      </c>
      <c r="J608" s="261">
        <v>365.9</v>
      </c>
      <c r="K608" s="261">
        <v>365.9</v>
      </c>
      <c r="L608" s="261">
        <v>0</v>
      </c>
      <c r="M608" s="261">
        <v>0</v>
      </c>
      <c r="N608" s="261">
        <v>100</v>
      </c>
      <c r="O608" s="261">
        <v>100</v>
      </c>
      <c r="P608" s="647" t="s">
        <v>368</v>
      </c>
      <c r="Q608" s="263">
        <v>0</v>
      </c>
      <c r="R608" s="263">
        <v>0</v>
      </c>
      <c r="S608" s="263">
        <v>100</v>
      </c>
    </row>
    <row r="609" spans="1:19" ht="20.45" customHeight="1" x14ac:dyDescent="0.25">
      <c r="A609" s="569"/>
      <c r="B609" s="645"/>
      <c r="C609" s="260">
        <v>2021</v>
      </c>
      <c r="D609" s="261">
        <f>SUM(D614+D615)</f>
        <v>76084.899999999994</v>
      </c>
      <c r="E609" s="261">
        <f t="shared" ref="E609:M609" si="193">SUM(E614+E615)</f>
        <v>75872.399999999994</v>
      </c>
      <c r="F609" s="261">
        <f t="shared" si="193"/>
        <v>38565</v>
      </c>
      <c r="G609" s="261">
        <f t="shared" si="193"/>
        <v>38384.5</v>
      </c>
      <c r="H609" s="261">
        <f t="shared" si="193"/>
        <v>6805.6</v>
      </c>
      <c r="I609" s="261">
        <f t="shared" si="193"/>
        <v>6773.8</v>
      </c>
      <c r="J609" s="261">
        <f t="shared" si="193"/>
        <v>23592.400000000001</v>
      </c>
      <c r="K609" s="261">
        <f t="shared" si="193"/>
        <v>23592.2</v>
      </c>
      <c r="L609" s="261">
        <f t="shared" si="193"/>
        <v>7121.9</v>
      </c>
      <c r="M609" s="261">
        <f t="shared" si="193"/>
        <v>7121.9</v>
      </c>
      <c r="N609" s="261">
        <v>100</v>
      </c>
      <c r="O609" s="262">
        <f>E609/D609</f>
        <v>0.99720706736816367</v>
      </c>
      <c r="P609" s="648"/>
      <c r="Q609" s="263">
        <v>1</v>
      </c>
      <c r="R609" s="263">
        <v>1</v>
      </c>
      <c r="S609" s="263">
        <v>100</v>
      </c>
    </row>
    <row r="610" spans="1:19" ht="19.149999999999999" customHeight="1" x14ac:dyDescent="0.25">
      <c r="A610" s="569"/>
      <c r="B610" s="645"/>
      <c r="C610" s="260">
        <v>2022</v>
      </c>
      <c r="D610" s="261">
        <f>SUM(D616)</f>
        <v>28219.33</v>
      </c>
      <c r="E610" s="261">
        <f t="shared" ref="E610:M610" si="194">SUM(E616)</f>
        <v>24071.93</v>
      </c>
      <c r="F610" s="261">
        <f t="shared" si="194"/>
        <v>0</v>
      </c>
      <c r="G610" s="261">
        <f t="shared" si="194"/>
        <v>0</v>
      </c>
      <c r="H610" s="261">
        <f t="shared" si="194"/>
        <v>17295.7</v>
      </c>
      <c r="I610" s="261">
        <f t="shared" si="194"/>
        <v>13149.01</v>
      </c>
      <c r="J610" s="261">
        <f t="shared" si="194"/>
        <v>8928.6</v>
      </c>
      <c r="K610" s="261">
        <f t="shared" si="194"/>
        <v>8927.9</v>
      </c>
      <c r="L610" s="261">
        <f t="shared" si="194"/>
        <v>1995.03</v>
      </c>
      <c r="M610" s="261">
        <f t="shared" si="194"/>
        <v>1995.02</v>
      </c>
      <c r="N610" s="261">
        <v>100</v>
      </c>
      <c r="O610" s="262">
        <f>E610/D610</f>
        <v>0.85302982033946229</v>
      </c>
      <c r="P610" s="648"/>
      <c r="Q610" s="263">
        <v>1</v>
      </c>
      <c r="R610" s="263">
        <v>1</v>
      </c>
      <c r="S610" s="263">
        <v>100</v>
      </c>
    </row>
    <row r="611" spans="1:19" ht="19.149999999999999" customHeight="1" x14ac:dyDescent="0.25">
      <c r="A611" s="569"/>
      <c r="B611" s="645"/>
      <c r="C611" s="260">
        <v>2023</v>
      </c>
      <c r="D611" s="261">
        <v>0</v>
      </c>
      <c r="E611" s="261">
        <v>0</v>
      </c>
      <c r="F611" s="261">
        <v>0</v>
      </c>
      <c r="G611" s="261">
        <v>0</v>
      </c>
      <c r="H611" s="261">
        <v>0</v>
      </c>
      <c r="I611" s="261">
        <v>0</v>
      </c>
      <c r="J611" s="261">
        <v>0</v>
      </c>
      <c r="K611" s="261">
        <v>0</v>
      </c>
      <c r="L611" s="261">
        <v>0</v>
      </c>
      <c r="M611" s="261">
        <v>0</v>
      </c>
      <c r="N611" s="261">
        <v>0</v>
      </c>
      <c r="O611" s="262">
        <v>0</v>
      </c>
      <c r="P611" s="648"/>
      <c r="Q611" s="263">
        <v>0</v>
      </c>
      <c r="R611" s="263">
        <v>0</v>
      </c>
      <c r="S611" s="263" t="s">
        <v>239</v>
      </c>
    </row>
    <row r="612" spans="1:19" ht="19.149999999999999" customHeight="1" x14ac:dyDescent="0.25">
      <c r="A612" s="569"/>
      <c r="B612" s="646"/>
      <c r="C612" s="260">
        <v>2024</v>
      </c>
      <c r="D612" s="261">
        <f>D617+D618+D619</f>
        <v>95534.12999999999</v>
      </c>
      <c r="E612" s="261">
        <f t="shared" ref="E612:M612" si="195">E617+E618+E619</f>
        <v>95534.12999999999</v>
      </c>
      <c r="F612" s="261">
        <f t="shared" si="195"/>
        <v>60913.8</v>
      </c>
      <c r="G612" s="261">
        <f t="shared" si="195"/>
        <v>60913.8</v>
      </c>
      <c r="H612" s="261">
        <f t="shared" si="195"/>
        <v>1243.2</v>
      </c>
      <c r="I612" s="261">
        <f t="shared" si="195"/>
        <v>1243.2</v>
      </c>
      <c r="J612" s="261">
        <f t="shared" si="195"/>
        <v>23823.58</v>
      </c>
      <c r="K612" s="261">
        <f t="shared" si="195"/>
        <v>23823.58</v>
      </c>
      <c r="L612" s="261">
        <f t="shared" si="195"/>
        <v>9553.5499999999993</v>
      </c>
      <c r="M612" s="261">
        <f t="shared" si="195"/>
        <v>9553.5499999999993</v>
      </c>
      <c r="N612" s="261">
        <v>100</v>
      </c>
      <c r="O612" s="262">
        <f>E612/D612</f>
        <v>1</v>
      </c>
      <c r="P612" s="649"/>
      <c r="Q612" s="263">
        <v>0</v>
      </c>
      <c r="R612" s="263">
        <v>0</v>
      </c>
      <c r="S612" s="263" t="s">
        <v>239</v>
      </c>
    </row>
    <row r="613" spans="1:19" ht="24.75" customHeight="1" x14ac:dyDescent="0.25">
      <c r="A613" s="569"/>
      <c r="B613" s="567" t="s">
        <v>367</v>
      </c>
      <c r="C613" s="172">
        <v>2020</v>
      </c>
      <c r="D613" s="73">
        <v>1000</v>
      </c>
      <c r="E613" s="73">
        <v>1000</v>
      </c>
      <c r="F613" s="73">
        <v>0</v>
      </c>
      <c r="G613" s="73">
        <v>0</v>
      </c>
      <c r="H613" s="73">
        <v>634.1</v>
      </c>
      <c r="I613" s="73">
        <v>634.1</v>
      </c>
      <c r="J613" s="73">
        <v>365.9</v>
      </c>
      <c r="K613" s="73">
        <v>365.9</v>
      </c>
      <c r="L613" s="73">
        <v>0</v>
      </c>
      <c r="M613" s="73">
        <v>0</v>
      </c>
      <c r="N613" s="73">
        <v>100</v>
      </c>
      <c r="O613" s="73">
        <v>100</v>
      </c>
      <c r="P613" s="242" t="s">
        <v>21</v>
      </c>
      <c r="Q613" s="174" t="s">
        <v>21</v>
      </c>
      <c r="R613" s="174" t="s">
        <v>21</v>
      </c>
      <c r="S613" s="174" t="s">
        <v>21</v>
      </c>
    </row>
    <row r="614" spans="1:19" ht="60" customHeight="1" x14ac:dyDescent="0.25">
      <c r="A614" s="569"/>
      <c r="B614" s="567"/>
      <c r="C614" s="245">
        <v>2021</v>
      </c>
      <c r="D614" s="73">
        <v>4865.8999999999996</v>
      </c>
      <c r="E614" s="73">
        <v>4653.5</v>
      </c>
      <c r="F614" s="73">
        <v>2697.8</v>
      </c>
      <c r="G614" s="73">
        <v>2517.3000000000002</v>
      </c>
      <c r="H614" s="73">
        <v>476.1</v>
      </c>
      <c r="I614" s="73">
        <v>444.3</v>
      </c>
      <c r="J614" s="73">
        <v>1692</v>
      </c>
      <c r="K614" s="73">
        <v>1691.9</v>
      </c>
      <c r="L614" s="73">
        <v>0</v>
      </c>
      <c r="M614" s="73">
        <v>0</v>
      </c>
      <c r="N614" s="73">
        <v>100</v>
      </c>
      <c r="O614" s="190">
        <f t="shared" ref="O614:O625" si="196">E614/D614</f>
        <v>0.95634928790151885</v>
      </c>
      <c r="P614" s="242" t="s">
        <v>21</v>
      </c>
      <c r="Q614" s="236" t="s">
        <v>21</v>
      </c>
      <c r="R614" s="236" t="s">
        <v>21</v>
      </c>
      <c r="S614" s="236" t="s">
        <v>21</v>
      </c>
    </row>
    <row r="615" spans="1:19" ht="25.15" customHeight="1" x14ac:dyDescent="0.25">
      <c r="A615" s="569"/>
      <c r="B615" s="500" t="s">
        <v>438</v>
      </c>
      <c r="C615" s="245">
        <v>2021</v>
      </c>
      <c r="D615" s="73">
        <v>71219</v>
      </c>
      <c r="E615" s="73">
        <v>71218.899999999994</v>
      </c>
      <c r="F615" s="73">
        <v>35867.199999999997</v>
      </c>
      <c r="G615" s="73">
        <v>35867.199999999997</v>
      </c>
      <c r="H615" s="73">
        <v>6329.5</v>
      </c>
      <c r="I615" s="73">
        <v>6329.5</v>
      </c>
      <c r="J615" s="73">
        <v>21900.400000000001</v>
      </c>
      <c r="K615" s="73">
        <v>21900.3</v>
      </c>
      <c r="L615" s="73">
        <v>7121.9</v>
      </c>
      <c r="M615" s="73">
        <v>7121.9</v>
      </c>
      <c r="N615" s="73">
        <v>100</v>
      </c>
      <c r="O615" s="190">
        <f t="shared" si="196"/>
        <v>0.9999985958803127</v>
      </c>
      <c r="P615" s="242" t="s">
        <v>21</v>
      </c>
      <c r="Q615" s="242" t="s">
        <v>21</v>
      </c>
      <c r="R615" s="242" t="s">
        <v>21</v>
      </c>
      <c r="S615" s="242" t="s">
        <v>21</v>
      </c>
    </row>
    <row r="616" spans="1:19" ht="19.899999999999999" customHeight="1" x14ac:dyDescent="0.25">
      <c r="A616" s="569"/>
      <c r="B616" s="501"/>
      <c r="C616" s="308">
        <v>2022</v>
      </c>
      <c r="D616" s="73">
        <v>28219.33</v>
      </c>
      <c r="E616" s="73">
        <v>24071.93</v>
      </c>
      <c r="F616" s="73">
        <v>0</v>
      </c>
      <c r="G616" s="73">
        <v>0</v>
      </c>
      <c r="H616" s="73">
        <v>17295.7</v>
      </c>
      <c r="I616" s="73">
        <v>13149.01</v>
      </c>
      <c r="J616" s="73">
        <v>8928.6</v>
      </c>
      <c r="K616" s="73">
        <v>8927.9</v>
      </c>
      <c r="L616" s="73">
        <v>1995.03</v>
      </c>
      <c r="M616" s="73">
        <v>1995.02</v>
      </c>
      <c r="N616" s="73">
        <v>100</v>
      </c>
      <c r="O616" s="190">
        <f t="shared" si="196"/>
        <v>0.85302982033946229</v>
      </c>
      <c r="P616" s="309" t="s">
        <v>21</v>
      </c>
      <c r="Q616" s="309" t="s">
        <v>21</v>
      </c>
      <c r="R616" s="309" t="s">
        <v>21</v>
      </c>
      <c r="S616" s="309" t="s">
        <v>21</v>
      </c>
    </row>
    <row r="617" spans="1:19" ht="55.5" customHeight="1" x14ac:dyDescent="0.25">
      <c r="A617" s="569"/>
      <c r="B617" s="424" t="s">
        <v>584</v>
      </c>
      <c r="C617" s="424">
        <v>2024</v>
      </c>
      <c r="D617" s="441">
        <v>92251.25</v>
      </c>
      <c r="E617" s="441">
        <v>92251.25</v>
      </c>
      <c r="F617" s="441">
        <v>58827.3</v>
      </c>
      <c r="G617" s="441">
        <v>58827.3</v>
      </c>
      <c r="H617" s="441">
        <v>1200.5999999999999</v>
      </c>
      <c r="I617" s="441">
        <v>1200.5999999999999</v>
      </c>
      <c r="J617" s="441">
        <v>22998.2</v>
      </c>
      <c r="K617" s="441">
        <v>22998.2</v>
      </c>
      <c r="L617" s="441">
        <v>9225.15</v>
      </c>
      <c r="M617" s="441">
        <v>9225.15</v>
      </c>
      <c r="N617" s="441">
        <v>100</v>
      </c>
      <c r="O617" s="442">
        <v>1</v>
      </c>
      <c r="P617" s="429" t="s">
        <v>21</v>
      </c>
      <c r="Q617" s="429" t="s">
        <v>21</v>
      </c>
      <c r="R617" s="429" t="s">
        <v>21</v>
      </c>
      <c r="S617" s="429" t="s">
        <v>21</v>
      </c>
    </row>
    <row r="618" spans="1:19" ht="54" customHeight="1" x14ac:dyDescent="0.25">
      <c r="A618" s="569"/>
      <c r="B618" s="424" t="s">
        <v>585</v>
      </c>
      <c r="C618" s="424">
        <v>2024</v>
      </c>
      <c r="D618" s="441">
        <v>643.87</v>
      </c>
      <c r="E618" s="441">
        <v>643.87</v>
      </c>
      <c r="F618" s="441">
        <v>403.8</v>
      </c>
      <c r="G618" s="441">
        <v>403.8</v>
      </c>
      <c r="H618" s="441">
        <v>8.1999999999999993</v>
      </c>
      <c r="I618" s="441">
        <v>8.1999999999999993</v>
      </c>
      <c r="J618" s="441">
        <v>159.72</v>
      </c>
      <c r="K618" s="441">
        <v>159.72</v>
      </c>
      <c r="L618" s="441">
        <v>72.150000000000006</v>
      </c>
      <c r="M618" s="441">
        <v>72.150000000000006</v>
      </c>
      <c r="N618" s="441">
        <v>100</v>
      </c>
      <c r="O618" s="442">
        <v>1</v>
      </c>
      <c r="P618" s="429" t="s">
        <v>21</v>
      </c>
      <c r="Q618" s="429" t="s">
        <v>21</v>
      </c>
      <c r="R618" s="429" t="s">
        <v>21</v>
      </c>
      <c r="S618" s="429" t="s">
        <v>21</v>
      </c>
    </row>
    <row r="619" spans="1:19" ht="55.5" customHeight="1" x14ac:dyDescent="0.25">
      <c r="A619" s="569"/>
      <c r="B619" s="424" t="s">
        <v>586</v>
      </c>
      <c r="C619" s="424">
        <v>2024</v>
      </c>
      <c r="D619" s="441">
        <v>2639.01</v>
      </c>
      <c r="E619" s="441">
        <v>2639.01</v>
      </c>
      <c r="F619" s="441">
        <v>1682.7</v>
      </c>
      <c r="G619" s="441">
        <v>1682.7</v>
      </c>
      <c r="H619" s="441">
        <v>34.4</v>
      </c>
      <c r="I619" s="441">
        <v>34.4</v>
      </c>
      <c r="J619" s="441">
        <v>665.66</v>
      </c>
      <c r="K619" s="441">
        <v>665.66</v>
      </c>
      <c r="L619" s="441">
        <v>256.25</v>
      </c>
      <c r="M619" s="441">
        <v>256.25</v>
      </c>
      <c r="N619" s="441">
        <v>100</v>
      </c>
      <c r="O619" s="442">
        <v>1</v>
      </c>
      <c r="P619" s="429" t="s">
        <v>21</v>
      </c>
      <c r="Q619" s="429" t="s">
        <v>21</v>
      </c>
      <c r="R619" s="429" t="s">
        <v>21</v>
      </c>
      <c r="S619" s="429" t="s">
        <v>21</v>
      </c>
    </row>
    <row r="620" spans="1:19" ht="20.45" customHeight="1" x14ac:dyDescent="0.25">
      <c r="A620" s="569"/>
      <c r="B620" s="644" t="s">
        <v>444</v>
      </c>
      <c r="C620" s="260" t="s">
        <v>570</v>
      </c>
      <c r="D620" s="261">
        <f>SUM(D621+D622)</f>
        <v>14721.28</v>
      </c>
      <c r="E620" s="261">
        <f t="shared" ref="E620:M620" si="197">SUM(E621+E622)</f>
        <v>14607.140000000001</v>
      </c>
      <c r="F620" s="261">
        <f t="shared" si="197"/>
        <v>7896.98</v>
      </c>
      <c r="G620" s="261">
        <f t="shared" si="197"/>
        <v>7792.69</v>
      </c>
      <c r="H620" s="261">
        <f t="shared" si="197"/>
        <v>585.23</v>
      </c>
      <c r="I620" s="261">
        <f t="shared" si="197"/>
        <v>575.71</v>
      </c>
      <c r="J620" s="261">
        <f t="shared" si="197"/>
        <v>4930.7</v>
      </c>
      <c r="K620" s="261">
        <f t="shared" si="197"/>
        <v>4930.47</v>
      </c>
      <c r="L620" s="261">
        <f t="shared" si="197"/>
        <v>1308.3700000000001</v>
      </c>
      <c r="M620" s="261">
        <f t="shared" si="197"/>
        <v>1308.27</v>
      </c>
      <c r="N620" s="261">
        <v>100</v>
      </c>
      <c r="O620" s="262">
        <f t="shared" si="196"/>
        <v>0.99224659812190252</v>
      </c>
      <c r="P620" s="647" t="s">
        <v>445</v>
      </c>
      <c r="Q620" s="236" t="s">
        <v>21</v>
      </c>
      <c r="R620" s="236" t="s">
        <v>21</v>
      </c>
      <c r="S620" s="236" t="s">
        <v>21</v>
      </c>
    </row>
    <row r="621" spans="1:19" ht="22.9" customHeight="1" x14ac:dyDescent="0.25">
      <c r="A621" s="569"/>
      <c r="B621" s="645"/>
      <c r="C621" s="260">
        <v>2021</v>
      </c>
      <c r="D621" s="261">
        <f>SUM(D625+D626+D627+D628)</f>
        <v>11176.03</v>
      </c>
      <c r="E621" s="261">
        <f t="shared" ref="E621:M621" si="198">SUM(E625+E626+E627+E628)</f>
        <v>11062.04</v>
      </c>
      <c r="F621" s="261">
        <f t="shared" si="198"/>
        <v>5936.99</v>
      </c>
      <c r="G621" s="261">
        <f t="shared" si="198"/>
        <v>5832.7</v>
      </c>
      <c r="H621" s="261">
        <f t="shared" si="198"/>
        <v>545.22</v>
      </c>
      <c r="I621" s="261">
        <f t="shared" si="198"/>
        <v>535.70000000000005</v>
      </c>
      <c r="J621" s="261">
        <f t="shared" si="198"/>
        <v>3623.7</v>
      </c>
      <c r="K621" s="261">
        <f t="shared" si="198"/>
        <v>3623.6200000000003</v>
      </c>
      <c r="L621" s="261">
        <f t="shared" si="198"/>
        <v>1070.1200000000001</v>
      </c>
      <c r="M621" s="261">
        <f t="shared" si="198"/>
        <v>1070.02</v>
      </c>
      <c r="N621" s="261">
        <v>100</v>
      </c>
      <c r="O621" s="262">
        <f t="shared" si="196"/>
        <v>0.98980049266152648</v>
      </c>
      <c r="P621" s="648"/>
      <c r="Q621" s="309">
        <v>4</v>
      </c>
      <c r="R621" s="309">
        <v>4</v>
      </c>
      <c r="S621" s="309">
        <v>100</v>
      </c>
    </row>
    <row r="622" spans="1:19" ht="18.600000000000001" customHeight="1" x14ac:dyDescent="0.25">
      <c r="A622" s="569"/>
      <c r="B622" s="645"/>
      <c r="C622" s="260">
        <v>2022</v>
      </c>
      <c r="D622" s="261">
        <f>SUM(D629)</f>
        <v>3545.25</v>
      </c>
      <c r="E622" s="261">
        <f t="shared" ref="E622:M622" si="199">SUM(E629)</f>
        <v>3545.1</v>
      </c>
      <c r="F622" s="261">
        <f t="shared" si="199"/>
        <v>1959.99</v>
      </c>
      <c r="G622" s="261">
        <f t="shared" si="199"/>
        <v>1959.99</v>
      </c>
      <c r="H622" s="261">
        <f t="shared" si="199"/>
        <v>40.01</v>
      </c>
      <c r="I622" s="261">
        <f t="shared" si="199"/>
        <v>40.01</v>
      </c>
      <c r="J622" s="261">
        <f t="shared" si="199"/>
        <v>1307</v>
      </c>
      <c r="K622" s="261">
        <f t="shared" si="199"/>
        <v>1306.8499999999999</v>
      </c>
      <c r="L622" s="261">
        <f t="shared" si="199"/>
        <v>238.25</v>
      </c>
      <c r="M622" s="261">
        <f t="shared" si="199"/>
        <v>238.25</v>
      </c>
      <c r="N622" s="261">
        <v>100</v>
      </c>
      <c r="O622" s="262">
        <f t="shared" si="196"/>
        <v>0.99995768986672307</v>
      </c>
      <c r="P622" s="648"/>
      <c r="Q622" s="309">
        <v>1</v>
      </c>
      <c r="R622" s="309">
        <v>1</v>
      </c>
      <c r="S622" s="309">
        <v>100</v>
      </c>
    </row>
    <row r="623" spans="1:19" ht="18.600000000000001" customHeight="1" x14ac:dyDescent="0.25">
      <c r="A623" s="569"/>
      <c r="B623" s="645"/>
      <c r="C623" s="260">
        <v>2023</v>
      </c>
      <c r="D623" s="261">
        <f>SUM(D630+D631)</f>
        <v>5276.7000000000007</v>
      </c>
      <c r="E623" s="261">
        <f t="shared" ref="E623:M623" si="200">SUM(E630+E631)</f>
        <v>5276.7000000000007</v>
      </c>
      <c r="F623" s="261">
        <f t="shared" si="200"/>
        <v>3169.5</v>
      </c>
      <c r="G623" s="261">
        <f t="shared" si="200"/>
        <v>3169.5</v>
      </c>
      <c r="H623" s="261">
        <f t="shared" si="200"/>
        <v>64.599999999999994</v>
      </c>
      <c r="I623" s="261">
        <f t="shared" si="200"/>
        <v>64.599999999999994</v>
      </c>
      <c r="J623" s="261">
        <f t="shared" si="200"/>
        <v>1439.7</v>
      </c>
      <c r="K623" s="261">
        <f t="shared" si="200"/>
        <v>1439.7</v>
      </c>
      <c r="L623" s="261">
        <f t="shared" si="200"/>
        <v>602.9</v>
      </c>
      <c r="M623" s="261">
        <f t="shared" si="200"/>
        <v>602.9</v>
      </c>
      <c r="N623" s="261">
        <v>100</v>
      </c>
      <c r="O623" s="262">
        <v>1</v>
      </c>
      <c r="P623" s="648"/>
      <c r="Q623" s="351">
        <v>2</v>
      </c>
      <c r="R623" s="351">
        <v>2</v>
      </c>
      <c r="S623" s="351">
        <v>100</v>
      </c>
    </row>
    <row r="624" spans="1:19" ht="18.600000000000001" customHeight="1" x14ac:dyDescent="0.25">
      <c r="A624" s="569"/>
      <c r="B624" s="646"/>
      <c r="C624" s="260">
        <v>2024</v>
      </c>
      <c r="D624" s="261">
        <f>SUM(D632:D634)</f>
        <v>4285.71</v>
      </c>
      <c r="E624" s="261">
        <f t="shared" ref="E624:M624" si="201">SUM(E632:E634)</f>
        <v>4285.71</v>
      </c>
      <c r="F624" s="261">
        <f t="shared" si="201"/>
        <v>2940</v>
      </c>
      <c r="G624" s="261">
        <f t="shared" si="201"/>
        <v>2940</v>
      </c>
      <c r="H624" s="261">
        <f t="shared" si="201"/>
        <v>60.000000000000007</v>
      </c>
      <c r="I624" s="261">
        <f t="shared" si="201"/>
        <v>60.000000000000007</v>
      </c>
      <c r="J624" s="261">
        <f t="shared" si="201"/>
        <v>857.13</v>
      </c>
      <c r="K624" s="261">
        <f t="shared" si="201"/>
        <v>857.13</v>
      </c>
      <c r="L624" s="261">
        <f t="shared" si="201"/>
        <v>428.58</v>
      </c>
      <c r="M624" s="261">
        <f t="shared" si="201"/>
        <v>428.58</v>
      </c>
      <c r="N624" s="261">
        <v>100</v>
      </c>
      <c r="O624" s="262">
        <v>1</v>
      </c>
      <c r="P624" s="649"/>
      <c r="Q624" s="429">
        <v>2</v>
      </c>
      <c r="R624" s="429">
        <v>2</v>
      </c>
      <c r="S624" s="429">
        <v>100</v>
      </c>
    </row>
    <row r="625" spans="1:19" ht="41.25" customHeight="1" x14ac:dyDescent="0.25">
      <c r="A625" s="569"/>
      <c r="B625" s="245" t="s">
        <v>439</v>
      </c>
      <c r="C625" s="245">
        <v>2021</v>
      </c>
      <c r="D625" s="73">
        <v>2716.69</v>
      </c>
      <c r="E625" s="73">
        <f>SUM(G625+I625+K625+M625)</f>
        <v>2645.8300000000004</v>
      </c>
      <c r="F625" s="73">
        <v>1203.83</v>
      </c>
      <c r="G625" s="73">
        <v>1138.93</v>
      </c>
      <c r="H625" s="73">
        <v>110.56</v>
      </c>
      <c r="I625" s="73">
        <v>104.6</v>
      </c>
      <c r="J625" s="73">
        <v>1149.4000000000001</v>
      </c>
      <c r="K625" s="73">
        <v>1149.4000000000001</v>
      </c>
      <c r="L625" s="73">
        <v>252.9</v>
      </c>
      <c r="M625" s="73">
        <v>252.9</v>
      </c>
      <c r="N625" s="73">
        <v>100</v>
      </c>
      <c r="O625" s="190">
        <f t="shared" si="196"/>
        <v>0.97391678844476193</v>
      </c>
      <c r="P625" s="233" t="s">
        <v>21</v>
      </c>
      <c r="Q625" s="233" t="s">
        <v>21</v>
      </c>
      <c r="R625" s="233" t="s">
        <v>21</v>
      </c>
      <c r="S625" s="233" t="s">
        <v>21</v>
      </c>
    </row>
    <row r="626" spans="1:19" ht="39" customHeight="1" x14ac:dyDescent="0.25">
      <c r="A626" s="569"/>
      <c r="B626" s="245" t="s">
        <v>440</v>
      </c>
      <c r="C626" s="245">
        <v>2021</v>
      </c>
      <c r="D626" s="73">
        <v>2749.15</v>
      </c>
      <c r="E626" s="73">
        <f t="shared" ref="E626:E629" si="202">SUM(G626+I626+K626+M626)</f>
        <v>2734.2</v>
      </c>
      <c r="F626" s="73">
        <v>1190.6500000000001</v>
      </c>
      <c r="G626" s="73">
        <v>1176.97</v>
      </c>
      <c r="H626" s="73">
        <v>109.35</v>
      </c>
      <c r="I626" s="73">
        <v>108.1</v>
      </c>
      <c r="J626" s="73">
        <v>1187.8</v>
      </c>
      <c r="K626" s="73">
        <v>1187.78</v>
      </c>
      <c r="L626" s="73">
        <v>261.35000000000002</v>
      </c>
      <c r="M626" s="73">
        <v>261.35000000000002</v>
      </c>
      <c r="N626" s="73">
        <v>100</v>
      </c>
      <c r="O626" s="190">
        <f t="shared" ref="O626:O629" si="203">E626/D626</f>
        <v>0.99456195551352222</v>
      </c>
      <c r="P626" s="233" t="s">
        <v>21</v>
      </c>
      <c r="Q626" s="233" t="s">
        <v>21</v>
      </c>
      <c r="R626" s="233" t="s">
        <v>21</v>
      </c>
      <c r="S626" s="233" t="s">
        <v>21</v>
      </c>
    </row>
    <row r="627" spans="1:19" ht="43.15" customHeight="1" x14ac:dyDescent="0.25">
      <c r="A627" s="569"/>
      <c r="B627" s="245" t="s">
        <v>441</v>
      </c>
      <c r="C627" s="245">
        <v>2021</v>
      </c>
      <c r="D627" s="73">
        <v>3053.77</v>
      </c>
      <c r="E627" s="73">
        <f t="shared" si="202"/>
        <v>3053.7200000000003</v>
      </c>
      <c r="F627" s="73">
        <v>1831.76</v>
      </c>
      <c r="G627" s="73">
        <v>1831.76</v>
      </c>
      <c r="H627" s="73">
        <v>168.24</v>
      </c>
      <c r="I627" s="73">
        <v>168.24</v>
      </c>
      <c r="J627" s="73">
        <v>670.1</v>
      </c>
      <c r="K627" s="73">
        <v>670.05</v>
      </c>
      <c r="L627" s="73">
        <v>383.67</v>
      </c>
      <c r="M627" s="73">
        <v>383.67</v>
      </c>
      <c r="N627" s="73">
        <v>100</v>
      </c>
      <c r="O627" s="190">
        <f t="shared" si="203"/>
        <v>0.99998362679573127</v>
      </c>
      <c r="P627" s="233" t="s">
        <v>21</v>
      </c>
      <c r="Q627" s="233" t="s">
        <v>21</v>
      </c>
      <c r="R627" s="233" t="s">
        <v>21</v>
      </c>
      <c r="S627" s="233" t="s">
        <v>21</v>
      </c>
    </row>
    <row r="628" spans="1:19" ht="54.75" customHeight="1" x14ac:dyDescent="0.25">
      <c r="A628" s="569"/>
      <c r="B628" s="245" t="s">
        <v>442</v>
      </c>
      <c r="C628" s="245">
        <v>2021</v>
      </c>
      <c r="D628" s="73">
        <v>2656.42</v>
      </c>
      <c r="E628" s="73">
        <f t="shared" si="202"/>
        <v>2628.29</v>
      </c>
      <c r="F628" s="73">
        <v>1710.75</v>
      </c>
      <c r="G628" s="73">
        <v>1685.04</v>
      </c>
      <c r="H628" s="73">
        <v>157.07</v>
      </c>
      <c r="I628" s="73">
        <v>154.76</v>
      </c>
      <c r="J628" s="73">
        <v>616.4</v>
      </c>
      <c r="K628" s="73">
        <v>616.39</v>
      </c>
      <c r="L628" s="73">
        <v>172.2</v>
      </c>
      <c r="M628" s="73">
        <v>172.1</v>
      </c>
      <c r="N628" s="73">
        <v>100</v>
      </c>
      <c r="O628" s="190">
        <f t="shared" si="203"/>
        <v>0.98941056007709616</v>
      </c>
      <c r="P628" s="233" t="s">
        <v>21</v>
      </c>
      <c r="Q628" s="233" t="s">
        <v>21</v>
      </c>
      <c r="R628" s="233" t="s">
        <v>21</v>
      </c>
      <c r="S628" s="233" t="s">
        <v>21</v>
      </c>
    </row>
    <row r="629" spans="1:19" ht="54.75" customHeight="1" x14ac:dyDescent="0.25">
      <c r="A629" s="569"/>
      <c r="B629" s="300" t="s">
        <v>474</v>
      </c>
      <c r="C629" s="308">
        <v>2022</v>
      </c>
      <c r="D629" s="73">
        <v>3545.25</v>
      </c>
      <c r="E629" s="73">
        <f t="shared" si="202"/>
        <v>3545.1</v>
      </c>
      <c r="F629" s="73">
        <v>1959.99</v>
      </c>
      <c r="G629" s="73">
        <v>1959.99</v>
      </c>
      <c r="H629" s="73">
        <v>40.01</v>
      </c>
      <c r="I629" s="73">
        <v>40.01</v>
      </c>
      <c r="J629" s="73">
        <v>1307</v>
      </c>
      <c r="K629" s="73">
        <v>1306.8499999999999</v>
      </c>
      <c r="L629" s="73">
        <v>238.25</v>
      </c>
      <c r="M629" s="73">
        <v>238.25</v>
      </c>
      <c r="N629" s="73">
        <v>100</v>
      </c>
      <c r="O629" s="190">
        <f t="shared" si="203"/>
        <v>0.99995768986672307</v>
      </c>
      <c r="P629" s="340" t="s">
        <v>21</v>
      </c>
      <c r="Q629" s="340" t="s">
        <v>21</v>
      </c>
      <c r="R629" s="340" t="s">
        <v>21</v>
      </c>
      <c r="S629" s="340" t="s">
        <v>21</v>
      </c>
    </row>
    <row r="630" spans="1:19" ht="85.15" customHeight="1" x14ac:dyDescent="0.25">
      <c r="A630" s="569"/>
      <c r="B630" s="342" t="s">
        <v>528</v>
      </c>
      <c r="C630" s="356">
        <v>2023</v>
      </c>
      <c r="D630" s="73">
        <v>2831.9</v>
      </c>
      <c r="E630" s="73">
        <v>2831.9</v>
      </c>
      <c r="F630" s="73">
        <v>1540.4</v>
      </c>
      <c r="G630" s="73">
        <v>1540.4</v>
      </c>
      <c r="H630" s="73">
        <v>31.4</v>
      </c>
      <c r="I630" s="73">
        <v>31.4</v>
      </c>
      <c r="J630" s="73">
        <v>964.7</v>
      </c>
      <c r="K630" s="73">
        <v>964.7</v>
      </c>
      <c r="L630" s="73">
        <v>295.39999999999998</v>
      </c>
      <c r="M630" s="73">
        <v>295.39999999999998</v>
      </c>
      <c r="N630" s="73">
        <v>100</v>
      </c>
      <c r="O630" s="190">
        <v>1</v>
      </c>
      <c r="P630" s="340" t="s">
        <v>21</v>
      </c>
      <c r="Q630" s="340" t="s">
        <v>21</v>
      </c>
      <c r="R630" s="340" t="s">
        <v>21</v>
      </c>
      <c r="S630" s="340" t="s">
        <v>21</v>
      </c>
    </row>
    <row r="631" spans="1:19" ht="54.75" customHeight="1" x14ac:dyDescent="0.25">
      <c r="A631" s="569"/>
      <c r="B631" s="342" t="s">
        <v>529</v>
      </c>
      <c r="C631" s="356">
        <v>2023</v>
      </c>
      <c r="D631" s="73">
        <v>2444.8000000000002</v>
      </c>
      <c r="E631" s="73">
        <v>2444.8000000000002</v>
      </c>
      <c r="F631" s="73">
        <v>1629.1</v>
      </c>
      <c r="G631" s="73">
        <v>1629.1</v>
      </c>
      <c r="H631" s="73">
        <v>33.200000000000003</v>
      </c>
      <c r="I631" s="73">
        <v>33.200000000000003</v>
      </c>
      <c r="J631" s="73">
        <v>475</v>
      </c>
      <c r="K631" s="73">
        <v>475</v>
      </c>
      <c r="L631" s="73">
        <v>307.5</v>
      </c>
      <c r="M631" s="73">
        <v>307.5</v>
      </c>
      <c r="N631" s="73">
        <v>100</v>
      </c>
      <c r="O631" s="190">
        <v>1</v>
      </c>
      <c r="P631" s="340" t="s">
        <v>21</v>
      </c>
      <c r="Q631" s="340" t="s">
        <v>21</v>
      </c>
      <c r="R631" s="340" t="s">
        <v>21</v>
      </c>
      <c r="S631" s="340" t="s">
        <v>21</v>
      </c>
    </row>
    <row r="632" spans="1:19" ht="70.5" customHeight="1" x14ac:dyDescent="0.25">
      <c r="A632" s="569"/>
      <c r="B632" s="413" t="s">
        <v>587</v>
      </c>
      <c r="C632" s="424">
        <v>2024</v>
      </c>
      <c r="D632" s="441">
        <v>1837.67</v>
      </c>
      <c r="E632" s="441">
        <v>1837.67</v>
      </c>
      <c r="F632" s="441">
        <v>1260.6400000000001</v>
      </c>
      <c r="G632" s="441">
        <v>1260.6400000000001</v>
      </c>
      <c r="H632" s="441">
        <v>25.73</v>
      </c>
      <c r="I632" s="441">
        <v>25.73</v>
      </c>
      <c r="J632" s="441">
        <v>367.53</v>
      </c>
      <c r="K632" s="441">
        <v>367.53</v>
      </c>
      <c r="L632" s="441">
        <v>183.77</v>
      </c>
      <c r="M632" s="441">
        <v>183.77</v>
      </c>
      <c r="N632" s="441">
        <v>100</v>
      </c>
      <c r="O632" s="441">
        <v>100</v>
      </c>
      <c r="P632" s="411" t="s">
        <v>21</v>
      </c>
      <c r="Q632" s="411" t="s">
        <v>21</v>
      </c>
      <c r="R632" s="411" t="s">
        <v>21</v>
      </c>
      <c r="S632" s="411" t="s">
        <v>21</v>
      </c>
    </row>
    <row r="633" spans="1:19" ht="54.75" customHeight="1" x14ac:dyDescent="0.25">
      <c r="A633" s="569"/>
      <c r="B633" s="413" t="s">
        <v>588</v>
      </c>
      <c r="C633" s="424">
        <v>2024</v>
      </c>
      <c r="D633" s="441">
        <v>1938.57</v>
      </c>
      <c r="E633" s="441">
        <v>1938.57</v>
      </c>
      <c r="F633" s="441">
        <v>1329.86</v>
      </c>
      <c r="G633" s="441">
        <v>1329.86</v>
      </c>
      <c r="H633" s="441">
        <v>27.14</v>
      </c>
      <c r="I633" s="441">
        <v>27.14</v>
      </c>
      <c r="J633" s="441">
        <v>387.71</v>
      </c>
      <c r="K633" s="441">
        <v>387.71</v>
      </c>
      <c r="L633" s="441">
        <v>193.86</v>
      </c>
      <c r="M633" s="441">
        <v>193.86</v>
      </c>
      <c r="N633" s="441">
        <v>100</v>
      </c>
      <c r="O633" s="441">
        <v>100</v>
      </c>
      <c r="P633" s="411" t="s">
        <v>21</v>
      </c>
      <c r="Q633" s="411" t="s">
        <v>21</v>
      </c>
      <c r="R633" s="411" t="s">
        <v>21</v>
      </c>
      <c r="S633" s="411" t="s">
        <v>21</v>
      </c>
    </row>
    <row r="634" spans="1:19" ht="69.75" customHeight="1" x14ac:dyDescent="0.25">
      <c r="A634" s="570"/>
      <c r="B634" s="413" t="s">
        <v>589</v>
      </c>
      <c r="C634" s="424">
        <v>2024</v>
      </c>
      <c r="D634" s="441">
        <v>509.47</v>
      </c>
      <c r="E634" s="441">
        <v>509.47</v>
      </c>
      <c r="F634" s="441">
        <v>349.5</v>
      </c>
      <c r="G634" s="441">
        <v>349.5</v>
      </c>
      <c r="H634" s="441">
        <v>7.13</v>
      </c>
      <c r="I634" s="441">
        <v>7.13</v>
      </c>
      <c r="J634" s="441">
        <v>101.89</v>
      </c>
      <c r="K634" s="441">
        <v>101.89</v>
      </c>
      <c r="L634" s="441">
        <v>50.95</v>
      </c>
      <c r="M634" s="441">
        <v>50.95</v>
      </c>
      <c r="N634" s="441">
        <v>100</v>
      </c>
      <c r="O634" s="441">
        <v>100</v>
      </c>
      <c r="P634" s="411" t="s">
        <v>21</v>
      </c>
      <c r="Q634" s="411" t="s">
        <v>21</v>
      </c>
      <c r="R634" s="411" t="s">
        <v>21</v>
      </c>
      <c r="S634" s="411" t="s">
        <v>21</v>
      </c>
    </row>
    <row r="635" spans="1:19" ht="15" customHeight="1" x14ac:dyDescent="0.25">
      <c r="A635" s="545" t="s">
        <v>100</v>
      </c>
      <c r="B635" s="514" t="s">
        <v>411</v>
      </c>
      <c r="C635" s="10" t="s">
        <v>569</v>
      </c>
      <c r="D635" s="11">
        <f>SUM(D636:D646)</f>
        <v>93449.743000000002</v>
      </c>
      <c r="E635" s="11">
        <f t="shared" ref="E635:M635" si="204">SUM(E636:E646)</f>
        <v>93862.933000000005</v>
      </c>
      <c r="F635" s="11">
        <f t="shared" si="204"/>
        <v>0</v>
      </c>
      <c r="G635" s="11">
        <f t="shared" si="204"/>
        <v>473.75</v>
      </c>
      <c r="H635" s="11">
        <f t="shared" si="204"/>
        <v>4052.9300000000003</v>
      </c>
      <c r="I635" s="11">
        <f t="shared" si="204"/>
        <v>3992.4700000000003</v>
      </c>
      <c r="J635" s="11">
        <f t="shared" si="204"/>
        <v>89396.812999999995</v>
      </c>
      <c r="K635" s="11">
        <f t="shared" si="204"/>
        <v>89396.713000000003</v>
      </c>
      <c r="L635" s="11">
        <f t="shared" si="204"/>
        <v>0</v>
      </c>
      <c r="M635" s="11">
        <f t="shared" si="204"/>
        <v>0</v>
      </c>
      <c r="N635" s="11">
        <v>100</v>
      </c>
      <c r="O635" s="191">
        <f>E635/D635</f>
        <v>1.0044215209880245</v>
      </c>
      <c r="P635" s="523" t="s">
        <v>21</v>
      </c>
      <c r="Q635" s="523" t="s">
        <v>21</v>
      </c>
      <c r="R635" s="523" t="s">
        <v>21</v>
      </c>
      <c r="S635" s="523" t="s">
        <v>21</v>
      </c>
    </row>
    <row r="636" spans="1:19" x14ac:dyDescent="0.25">
      <c r="A636" s="546"/>
      <c r="B636" s="515"/>
      <c r="C636" s="77">
        <v>2014</v>
      </c>
      <c r="D636" s="78">
        <f>SUM(D648)</f>
        <v>323</v>
      </c>
      <c r="E636" s="78">
        <f t="shared" ref="E636:M636" si="205">SUM(E648)</f>
        <v>323</v>
      </c>
      <c r="F636" s="78">
        <f t="shared" si="205"/>
        <v>0</v>
      </c>
      <c r="G636" s="78">
        <f t="shared" si="205"/>
        <v>0</v>
      </c>
      <c r="H636" s="78">
        <f t="shared" si="205"/>
        <v>0</v>
      </c>
      <c r="I636" s="78">
        <f t="shared" si="205"/>
        <v>0</v>
      </c>
      <c r="J636" s="78">
        <f t="shared" si="205"/>
        <v>323</v>
      </c>
      <c r="K636" s="78">
        <f t="shared" si="205"/>
        <v>323</v>
      </c>
      <c r="L636" s="78">
        <f t="shared" si="205"/>
        <v>0</v>
      </c>
      <c r="M636" s="78">
        <f t="shared" si="205"/>
        <v>0</v>
      </c>
      <c r="N636" s="78">
        <v>100</v>
      </c>
      <c r="O636" s="78">
        <v>100</v>
      </c>
      <c r="P636" s="524"/>
      <c r="Q636" s="524"/>
      <c r="R636" s="524"/>
      <c r="S636" s="524"/>
    </row>
    <row r="637" spans="1:19" x14ac:dyDescent="0.25">
      <c r="A637" s="546"/>
      <c r="B637" s="515"/>
      <c r="C637" s="77">
        <v>2015</v>
      </c>
      <c r="D637" s="78">
        <f t="shared" ref="D637:M637" si="206">SUM(D651+D666)</f>
        <v>329.31</v>
      </c>
      <c r="E637" s="78">
        <f t="shared" si="206"/>
        <v>828</v>
      </c>
      <c r="F637" s="78">
        <f t="shared" si="206"/>
        <v>0</v>
      </c>
      <c r="G637" s="78">
        <f t="shared" si="206"/>
        <v>473.75</v>
      </c>
      <c r="H637" s="78">
        <f t="shared" si="206"/>
        <v>0</v>
      </c>
      <c r="I637" s="78">
        <f t="shared" si="206"/>
        <v>24.94</v>
      </c>
      <c r="J637" s="78">
        <f t="shared" si="206"/>
        <v>329.31</v>
      </c>
      <c r="K637" s="78">
        <f t="shared" si="206"/>
        <v>329.31</v>
      </c>
      <c r="L637" s="78">
        <f t="shared" si="206"/>
        <v>0</v>
      </c>
      <c r="M637" s="78">
        <f t="shared" si="206"/>
        <v>0</v>
      </c>
      <c r="N637" s="78">
        <v>100</v>
      </c>
      <c r="O637" s="78">
        <v>251.43</v>
      </c>
      <c r="P637" s="524"/>
      <c r="Q637" s="524"/>
      <c r="R637" s="524"/>
      <c r="S637" s="524"/>
    </row>
    <row r="638" spans="1:19" x14ac:dyDescent="0.25">
      <c r="A638" s="546"/>
      <c r="B638" s="515"/>
      <c r="C638" s="77">
        <v>2016</v>
      </c>
      <c r="D638" s="78">
        <f>SUM(D654)</f>
        <v>330</v>
      </c>
      <c r="E638" s="78">
        <f t="shared" ref="E638:M638" si="207">SUM(E654)</f>
        <v>330</v>
      </c>
      <c r="F638" s="78">
        <f t="shared" si="207"/>
        <v>0</v>
      </c>
      <c r="G638" s="78">
        <f t="shared" si="207"/>
        <v>0</v>
      </c>
      <c r="H638" s="78">
        <f t="shared" si="207"/>
        <v>0</v>
      </c>
      <c r="I638" s="78">
        <f t="shared" si="207"/>
        <v>0</v>
      </c>
      <c r="J638" s="78">
        <f t="shared" si="207"/>
        <v>330</v>
      </c>
      <c r="K638" s="78">
        <f t="shared" si="207"/>
        <v>330</v>
      </c>
      <c r="L638" s="78">
        <f t="shared" si="207"/>
        <v>0</v>
      </c>
      <c r="M638" s="78">
        <f t="shared" si="207"/>
        <v>0</v>
      </c>
      <c r="N638" s="78">
        <v>100</v>
      </c>
      <c r="O638" s="78">
        <v>100</v>
      </c>
      <c r="P638" s="524"/>
      <c r="Q638" s="524"/>
      <c r="R638" s="524"/>
      <c r="S638" s="524"/>
    </row>
    <row r="639" spans="1:19" x14ac:dyDescent="0.25">
      <c r="A639" s="546"/>
      <c r="B639" s="515"/>
      <c r="C639" s="77">
        <v>2017</v>
      </c>
      <c r="D639" s="78">
        <f>SUM(D657)</f>
        <v>330</v>
      </c>
      <c r="E639" s="78">
        <f t="shared" ref="E639:M639" si="208">SUM(E657)</f>
        <v>330</v>
      </c>
      <c r="F639" s="78">
        <f t="shared" si="208"/>
        <v>0</v>
      </c>
      <c r="G639" s="78">
        <f t="shared" si="208"/>
        <v>0</v>
      </c>
      <c r="H639" s="78">
        <f t="shared" si="208"/>
        <v>0</v>
      </c>
      <c r="I639" s="78">
        <f t="shared" si="208"/>
        <v>0</v>
      </c>
      <c r="J639" s="78">
        <f t="shared" si="208"/>
        <v>330</v>
      </c>
      <c r="K639" s="78">
        <f t="shared" si="208"/>
        <v>330</v>
      </c>
      <c r="L639" s="78">
        <f t="shared" si="208"/>
        <v>0</v>
      </c>
      <c r="M639" s="78">
        <f t="shared" si="208"/>
        <v>0</v>
      </c>
      <c r="N639" s="78">
        <v>100</v>
      </c>
      <c r="O639" s="78">
        <v>100</v>
      </c>
      <c r="P639" s="524"/>
      <c r="Q639" s="524"/>
      <c r="R639" s="524"/>
      <c r="S639" s="524"/>
    </row>
    <row r="640" spans="1:19" x14ac:dyDescent="0.25">
      <c r="A640" s="546"/>
      <c r="B640" s="515"/>
      <c r="C640" s="77">
        <v>2018</v>
      </c>
      <c r="D640" s="78">
        <f t="shared" ref="D640:M640" si="209">SUM(D660+D679)</f>
        <v>4489.5600000000004</v>
      </c>
      <c r="E640" s="78">
        <f t="shared" si="209"/>
        <v>4489.5600000000004</v>
      </c>
      <c r="F640" s="78">
        <f t="shared" si="209"/>
        <v>0</v>
      </c>
      <c r="G640" s="78">
        <f t="shared" si="209"/>
        <v>0</v>
      </c>
      <c r="H640" s="78">
        <f t="shared" si="209"/>
        <v>0</v>
      </c>
      <c r="I640" s="78">
        <f t="shared" si="209"/>
        <v>0</v>
      </c>
      <c r="J640" s="78">
        <f t="shared" si="209"/>
        <v>4489.5600000000004</v>
      </c>
      <c r="K640" s="78">
        <f t="shared" si="209"/>
        <v>4489.5600000000004</v>
      </c>
      <c r="L640" s="78">
        <f t="shared" si="209"/>
        <v>0</v>
      </c>
      <c r="M640" s="78">
        <f t="shared" si="209"/>
        <v>0</v>
      </c>
      <c r="N640" s="78">
        <v>100</v>
      </c>
      <c r="O640" s="78">
        <v>100</v>
      </c>
      <c r="P640" s="524"/>
      <c r="Q640" s="524"/>
      <c r="R640" s="524"/>
      <c r="S640" s="524"/>
    </row>
    <row r="641" spans="1:19" x14ac:dyDescent="0.25">
      <c r="A641" s="546"/>
      <c r="B641" s="515"/>
      <c r="C641" s="77">
        <v>2019</v>
      </c>
      <c r="D641" s="78">
        <f t="shared" ref="D641:M641" si="210">SUM(D663+D669+D682)</f>
        <v>13330</v>
      </c>
      <c r="E641" s="78">
        <f t="shared" si="210"/>
        <v>13330</v>
      </c>
      <c r="F641" s="78">
        <f t="shared" si="210"/>
        <v>0</v>
      </c>
      <c r="G641" s="78">
        <f t="shared" si="210"/>
        <v>0</v>
      </c>
      <c r="H641" s="78">
        <f t="shared" si="210"/>
        <v>0</v>
      </c>
      <c r="I641" s="78">
        <f t="shared" si="210"/>
        <v>0</v>
      </c>
      <c r="J641" s="78">
        <f t="shared" si="210"/>
        <v>13330</v>
      </c>
      <c r="K641" s="78">
        <f t="shared" si="210"/>
        <v>13330</v>
      </c>
      <c r="L641" s="78">
        <f t="shared" si="210"/>
        <v>0</v>
      </c>
      <c r="M641" s="78">
        <f t="shared" si="210"/>
        <v>0</v>
      </c>
      <c r="N641" s="78">
        <v>100</v>
      </c>
      <c r="O641" s="78">
        <v>100</v>
      </c>
      <c r="P641" s="524"/>
      <c r="Q641" s="524"/>
      <c r="R641" s="524"/>
      <c r="S641" s="524"/>
    </row>
    <row r="642" spans="1:19" x14ac:dyDescent="0.25">
      <c r="A642" s="546"/>
      <c r="B642" s="515"/>
      <c r="C642" s="77">
        <v>2020</v>
      </c>
      <c r="D642" s="78">
        <f t="shared" ref="D642:M642" si="211">SUM(D685+D700+D701)</f>
        <v>12888</v>
      </c>
      <c r="E642" s="78">
        <f t="shared" si="211"/>
        <v>12802.5</v>
      </c>
      <c r="F642" s="78">
        <f t="shared" si="211"/>
        <v>0</v>
      </c>
      <c r="G642" s="78">
        <f t="shared" si="211"/>
        <v>0</v>
      </c>
      <c r="H642" s="78">
        <f t="shared" si="211"/>
        <v>1664.4</v>
      </c>
      <c r="I642" s="78">
        <f t="shared" si="211"/>
        <v>1579</v>
      </c>
      <c r="J642" s="78">
        <f t="shared" si="211"/>
        <v>11223.6</v>
      </c>
      <c r="K642" s="78">
        <f t="shared" si="211"/>
        <v>11223.5</v>
      </c>
      <c r="L642" s="78">
        <f t="shared" si="211"/>
        <v>0</v>
      </c>
      <c r="M642" s="78">
        <f t="shared" si="211"/>
        <v>0</v>
      </c>
      <c r="N642" s="78">
        <v>100</v>
      </c>
      <c r="O642" s="220">
        <f>E642/D642</f>
        <v>0.99336592178770955</v>
      </c>
      <c r="P642" s="524"/>
      <c r="Q642" s="524"/>
      <c r="R642" s="524"/>
      <c r="S642" s="524"/>
    </row>
    <row r="643" spans="1:19" x14ac:dyDescent="0.25">
      <c r="A643" s="546"/>
      <c r="B643" s="515"/>
      <c r="C643" s="77">
        <v>2021</v>
      </c>
      <c r="D643" s="78">
        <f>SUM(D688)</f>
        <v>13460.593000000001</v>
      </c>
      <c r="E643" s="78">
        <f t="shared" ref="E643:M643" si="212">SUM(E688)</f>
        <v>13460.593000000001</v>
      </c>
      <c r="F643" s="78">
        <f t="shared" si="212"/>
        <v>0</v>
      </c>
      <c r="G643" s="78">
        <f t="shared" si="212"/>
        <v>0</v>
      </c>
      <c r="H643" s="78">
        <f t="shared" si="212"/>
        <v>0</v>
      </c>
      <c r="I643" s="78">
        <f t="shared" si="212"/>
        <v>0</v>
      </c>
      <c r="J643" s="78">
        <f t="shared" si="212"/>
        <v>13460.593000000001</v>
      </c>
      <c r="K643" s="78">
        <f t="shared" si="212"/>
        <v>13460.593000000001</v>
      </c>
      <c r="L643" s="78">
        <f t="shared" si="212"/>
        <v>0</v>
      </c>
      <c r="M643" s="78">
        <f t="shared" si="212"/>
        <v>0</v>
      </c>
      <c r="N643" s="78">
        <v>100</v>
      </c>
      <c r="O643" s="220">
        <f>E643/D643</f>
        <v>1</v>
      </c>
      <c r="P643" s="524"/>
      <c r="Q643" s="524"/>
      <c r="R643" s="524"/>
      <c r="S643" s="524"/>
    </row>
    <row r="644" spans="1:19" x14ac:dyDescent="0.25">
      <c r="A644" s="546"/>
      <c r="B644" s="515"/>
      <c r="C644" s="77">
        <v>2022</v>
      </c>
      <c r="D644" s="78">
        <f t="shared" ref="D644:M644" si="213">SUM(D691+D703)</f>
        <v>17286.75</v>
      </c>
      <c r="E644" s="78">
        <f t="shared" si="213"/>
        <v>17286.75</v>
      </c>
      <c r="F644" s="78">
        <f t="shared" si="213"/>
        <v>0</v>
      </c>
      <c r="G644" s="78">
        <f t="shared" si="213"/>
        <v>0</v>
      </c>
      <c r="H644" s="78">
        <f t="shared" si="213"/>
        <v>2388.5300000000002</v>
      </c>
      <c r="I644" s="78">
        <f t="shared" si="213"/>
        <v>2388.5300000000002</v>
      </c>
      <c r="J644" s="78">
        <f t="shared" si="213"/>
        <v>14898.22</v>
      </c>
      <c r="K644" s="78">
        <f t="shared" si="213"/>
        <v>14898.22</v>
      </c>
      <c r="L644" s="78">
        <f t="shared" si="213"/>
        <v>0</v>
      </c>
      <c r="M644" s="78">
        <f t="shared" si="213"/>
        <v>0</v>
      </c>
      <c r="N644" s="78">
        <v>100</v>
      </c>
      <c r="O644" s="220">
        <f>E644/D644</f>
        <v>1</v>
      </c>
      <c r="P644" s="524"/>
      <c r="Q644" s="524"/>
      <c r="R644" s="524"/>
      <c r="S644" s="524"/>
    </row>
    <row r="645" spans="1:19" x14ac:dyDescent="0.25">
      <c r="A645" s="546"/>
      <c r="B645" s="515"/>
      <c r="C645" s="77">
        <v>2023</v>
      </c>
      <c r="D645" s="78">
        <f>SUM(D672+D694)</f>
        <v>13892.69</v>
      </c>
      <c r="E645" s="78">
        <f t="shared" ref="E645:M645" si="214">SUM(E672+E694)</f>
        <v>13892.69</v>
      </c>
      <c r="F645" s="78">
        <f t="shared" si="214"/>
        <v>0</v>
      </c>
      <c r="G645" s="78">
        <f t="shared" si="214"/>
        <v>0</v>
      </c>
      <c r="H645" s="78">
        <f t="shared" si="214"/>
        <v>0</v>
      </c>
      <c r="I645" s="78">
        <f t="shared" si="214"/>
        <v>0</v>
      </c>
      <c r="J645" s="78">
        <f t="shared" si="214"/>
        <v>13892.69</v>
      </c>
      <c r="K645" s="78">
        <f t="shared" si="214"/>
        <v>13892.69</v>
      </c>
      <c r="L645" s="78">
        <f t="shared" si="214"/>
        <v>0</v>
      </c>
      <c r="M645" s="78">
        <f t="shared" si="214"/>
        <v>0</v>
      </c>
      <c r="N645" s="78">
        <v>100</v>
      </c>
      <c r="O645" s="220">
        <v>1</v>
      </c>
      <c r="P645" s="524"/>
      <c r="Q645" s="524"/>
      <c r="R645" s="524"/>
      <c r="S645" s="524"/>
    </row>
    <row r="646" spans="1:19" x14ac:dyDescent="0.25">
      <c r="A646" s="547"/>
      <c r="B646" s="516"/>
      <c r="C646" s="77">
        <v>2024</v>
      </c>
      <c r="D646" s="78">
        <f>D675+D697+D705</f>
        <v>16789.84</v>
      </c>
      <c r="E646" s="78">
        <f t="shared" ref="E646:M646" si="215">E675+E697+E705</f>
        <v>16789.84</v>
      </c>
      <c r="F646" s="78">
        <f t="shared" si="215"/>
        <v>0</v>
      </c>
      <c r="G646" s="78">
        <f t="shared" si="215"/>
        <v>0</v>
      </c>
      <c r="H646" s="78">
        <f t="shared" si="215"/>
        <v>0</v>
      </c>
      <c r="I646" s="78">
        <f t="shared" si="215"/>
        <v>0</v>
      </c>
      <c r="J646" s="78">
        <f t="shared" si="215"/>
        <v>16789.84</v>
      </c>
      <c r="K646" s="78">
        <f t="shared" si="215"/>
        <v>16789.84</v>
      </c>
      <c r="L646" s="78">
        <f t="shared" si="215"/>
        <v>0</v>
      </c>
      <c r="M646" s="78">
        <f t="shared" si="215"/>
        <v>0</v>
      </c>
      <c r="N646" s="78">
        <v>100</v>
      </c>
      <c r="O646" s="220">
        <v>1</v>
      </c>
      <c r="P646" s="525"/>
      <c r="Q646" s="525"/>
      <c r="R646" s="525"/>
      <c r="S646" s="525"/>
    </row>
    <row r="647" spans="1:19" ht="24" customHeight="1" x14ac:dyDescent="0.25">
      <c r="A647" s="527" t="s">
        <v>101</v>
      </c>
      <c r="B647" s="550" t="s">
        <v>107</v>
      </c>
      <c r="C647" s="59" t="s">
        <v>352</v>
      </c>
      <c r="D647" s="60">
        <f>SUM(D648+D651+D654+D657+D660+D663)</f>
        <v>1971</v>
      </c>
      <c r="E647" s="60">
        <f t="shared" ref="E647:M647" si="216">SUM(E648+E651+E654+E657+E660+E663)</f>
        <v>1971</v>
      </c>
      <c r="F647" s="60">
        <f t="shared" si="216"/>
        <v>0</v>
      </c>
      <c r="G647" s="60">
        <f t="shared" si="216"/>
        <v>0</v>
      </c>
      <c r="H647" s="60">
        <f t="shared" si="216"/>
        <v>0</v>
      </c>
      <c r="I647" s="60">
        <f t="shared" si="216"/>
        <v>0</v>
      </c>
      <c r="J647" s="60">
        <f t="shared" si="216"/>
        <v>1971</v>
      </c>
      <c r="K647" s="60">
        <f t="shared" si="216"/>
        <v>1971</v>
      </c>
      <c r="L647" s="60">
        <f t="shared" si="216"/>
        <v>0</v>
      </c>
      <c r="M647" s="60">
        <f t="shared" si="216"/>
        <v>0</v>
      </c>
      <c r="N647" s="60">
        <v>100</v>
      </c>
      <c r="O647" s="60">
        <v>100</v>
      </c>
      <c r="P647" s="61" t="s">
        <v>21</v>
      </c>
      <c r="Q647" s="61" t="s">
        <v>21</v>
      </c>
      <c r="R647" s="61" t="s">
        <v>21</v>
      </c>
      <c r="S647" s="61" t="s">
        <v>21</v>
      </c>
    </row>
    <row r="648" spans="1:19" ht="89.25" customHeight="1" x14ac:dyDescent="0.25">
      <c r="A648" s="528"/>
      <c r="B648" s="551"/>
      <c r="C648" s="500">
        <v>2014</v>
      </c>
      <c r="D648" s="502">
        <v>323</v>
      </c>
      <c r="E648" s="502">
        <v>323</v>
      </c>
      <c r="F648" s="502">
        <v>0</v>
      </c>
      <c r="G648" s="502">
        <v>0</v>
      </c>
      <c r="H648" s="502">
        <v>0</v>
      </c>
      <c r="I648" s="502">
        <v>0</v>
      </c>
      <c r="J648" s="502">
        <v>323</v>
      </c>
      <c r="K648" s="502">
        <v>323</v>
      </c>
      <c r="L648" s="502">
        <v>0</v>
      </c>
      <c r="M648" s="502">
        <v>0</v>
      </c>
      <c r="N648" s="502">
        <v>100</v>
      </c>
      <c r="O648" s="502">
        <v>100</v>
      </c>
      <c r="P648" s="24" t="s">
        <v>149</v>
      </c>
      <c r="Q648" s="7">
        <v>12.9</v>
      </c>
      <c r="R648" s="7">
        <v>13</v>
      </c>
      <c r="S648" s="7">
        <v>100.78</v>
      </c>
    </row>
    <row r="649" spans="1:19" ht="51" customHeight="1" x14ac:dyDescent="0.25">
      <c r="A649" s="528"/>
      <c r="B649" s="551"/>
      <c r="C649" s="507"/>
      <c r="D649" s="526"/>
      <c r="E649" s="526"/>
      <c r="F649" s="526"/>
      <c r="G649" s="526"/>
      <c r="H649" s="526"/>
      <c r="I649" s="526"/>
      <c r="J649" s="526"/>
      <c r="K649" s="526"/>
      <c r="L649" s="526"/>
      <c r="M649" s="526"/>
      <c r="N649" s="526"/>
      <c r="O649" s="526"/>
      <c r="P649" s="24" t="s">
        <v>150</v>
      </c>
      <c r="Q649" s="7">
        <v>9992</v>
      </c>
      <c r="R649" s="7">
        <v>10594</v>
      </c>
      <c r="S649" s="7">
        <v>106.02</v>
      </c>
    </row>
    <row r="650" spans="1:19" ht="39.75" customHeight="1" x14ac:dyDescent="0.25">
      <c r="A650" s="528"/>
      <c r="B650" s="551"/>
      <c r="C650" s="501"/>
      <c r="D650" s="503"/>
      <c r="E650" s="503"/>
      <c r="F650" s="503"/>
      <c r="G650" s="503"/>
      <c r="H650" s="503"/>
      <c r="I650" s="503"/>
      <c r="J650" s="503"/>
      <c r="K650" s="503"/>
      <c r="L650" s="503"/>
      <c r="M650" s="503"/>
      <c r="N650" s="503"/>
      <c r="O650" s="503"/>
      <c r="P650" s="24" t="s">
        <v>151</v>
      </c>
      <c r="Q650" s="7">
        <v>3.5</v>
      </c>
      <c r="R650" s="7">
        <v>3.5</v>
      </c>
      <c r="S650" s="7">
        <v>100</v>
      </c>
    </row>
    <row r="651" spans="1:19" ht="89.25" customHeight="1" x14ac:dyDescent="0.25">
      <c r="A651" s="528"/>
      <c r="B651" s="551"/>
      <c r="C651" s="500">
        <v>2015</v>
      </c>
      <c r="D651" s="576">
        <v>328</v>
      </c>
      <c r="E651" s="576">
        <v>328</v>
      </c>
      <c r="F651" s="576">
        <v>0</v>
      </c>
      <c r="G651" s="576">
        <v>0</v>
      </c>
      <c r="H651" s="576">
        <v>0</v>
      </c>
      <c r="I651" s="576">
        <v>0</v>
      </c>
      <c r="J651" s="576">
        <v>328</v>
      </c>
      <c r="K651" s="576">
        <v>328</v>
      </c>
      <c r="L651" s="576">
        <v>0</v>
      </c>
      <c r="M651" s="576">
        <v>0</v>
      </c>
      <c r="N651" s="576">
        <v>100</v>
      </c>
      <c r="O651" s="576">
        <v>100</v>
      </c>
      <c r="P651" s="24" t="s">
        <v>149</v>
      </c>
      <c r="Q651" s="51">
        <v>13.1</v>
      </c>
      <c r="R651" s="51">
        <v>14.1</v>
      </c>
      <c r="S651" s="51">
        <v>107.6</v>
      </c>
    </row>
    <row r="652" spans="1:19" ht="50.25" customHeight="1" x14ac:dyDescent="0.25">
      <c r="A652" s="528"/>
      <c r="B652" s="551"/>
      <c r="C652" s="507"/>
      <c r="D652" s="577"/>
      <c r="E652" s="577"/>
      <c r="F652" s="577"/>
      <c r="G652" s="577"/>
      <c r="H652" s="577"/>
      <c r="I652" s="577"/>
      <c r="J652" s="577"/>
      <c r="K652" s="577"/>
      <c r="L652" s="577"/>
      <c r="M652" s="577"/>
      <c r="N652" s="577"/>
      <c r="O652" s="577"/>
      <c r="P652" s="24" t="s">
        <v>150</v>
      </c>
      <c r="Q652" s="51">
        <v>10910</v>
      </c>
      <c r="R652" s="51">
        <v>11545</v>
      </c>
      <c r="S652" s="51">
        <v>105.8</v>
      </c>
    </row>
    <row r="653" spans="1:19" ht="42" customHeight="1" x14ac:dyDescent="0.25">
      <c r="A653" s="528"/>
      <c r="B653" s="551"/>
      <c r="C653" s="501"/>
      <c r="D653" s="578"/>
      <c r="E653" s="578"/>
      <c r="F653" s="578"/>
      <c r="G653" s="578"/>
      <c r="H653" s="578"/>
      <c r="I653" s="578"/>
      <c r="J653" s="578"/>
      <c r="K653" s="578"/>
      <c r="L653" s="578"/>
      <c r="M653" s="578"/>
      <c r="N653" s="578"/>
      <c r="O653" s="578"/>
      <c r="P653" s="24" t="s">
        <v>151</v>
      </c>
      <c r="Q653" s="51">
        <v>3.8</v>
      </c>
      <c r="R653" s="51">
        <v>3.8</v>
      </c>
      <c r="S653" s="51">
        <v>100</v>
      </c>
    </row>
    <row r="654" spans="1:19" ht="87.75" customHeight="1" x14ac:dyDescent="0.25">
      <c r="A654" s="528"/>
      <c r="B654" s="551"/>
      <c r="C654" s="500">
        <v>2016</v>
      </c>
      <c r="D654" s="576">
        <v>330</v>
      </c>
      <c r="E654" s="576">
        <v>330</v>
      </c>
      <c r="F654" s="576">
        <v>0</v>
      </c>
      <c r="G654" s="576">
        <v>0</v>
      </c>
      <c r="H654" s="576">
        <v>0</v>
      </c>
      <c r="I654" s="576">
        <v>0</v>
      </c>
      <c r="J654" s="576">
        <v>330</v>
      </c>
      <c r="K654" s="576">
        <v>330</v>
      </c>
      <c r="L654" s="576">
        <v>0</v>
      </c>
      <c r="M654" s="576">
        <v>0</v>
      </c>
      <c r="N654" s="576">
        <v>100</v>
      </c>
      <c r="O654" s="576">
        <v>100</v>
      </c>
      <c r="P654" s="24" t="s">
        <v>149</v>
      </c>
      <c r="Q654" s="98">
        <v>14.1</v>
      </c>
      <c r="R654" s="98">
        <v>14.4</v>
      </c>
      <c r="S654" s="98">
        <v>102.1</v>
      </c>
    </row>
    <row r="655" spans="1:19" ht="50.25" customHeight="1" x14ac:dyDescent="0.25">
      <c r="A655" s="528"/>
      <c r="B655" s="551"/>
      <c r="C655" s="507"/>
      <c r="D655" s="577"/>
      <c r="E655" s="577"/>
      <c r="F655" s="577"/>
      <c r="G655" s="577"/>
      <c r="H655" s="577"/>
      <c r="I655" s="577"/>
      <c r="J655" s="577"/>
      <c r="K655" s="577"/>
      <c r="L655" s="577"/>
      <c r="M655" s="577"/>
      <c r="N655" s="577"/>
      <c r="O655" s="577"/>
      <c r="P655" s="24" t="s">
        <v>150</v>
      </c>
      <c r="Q655" s="98">
        <v>12042</v>
      </c>
      <c r="R655" s="98">
        <v>12771.5</v>
      </c>
      <c r="S655" s="98">
        <v>106.1</v>
      </c>
    </row>
    <row r="656" spans="1:19" ht="42" customHeight="1" x14ac:dyDescent="0.25">
      <c r="A656" s="528"/>
      <c r="B656" s="551"/>
      <c r="C656" s="501"/>
      <c r="D656" s="578"/>
      <c r="E656" s="578"/>
      <c r="F656" s="578"/>
      <c r="G656" s="578"/>
      <c r="H656" s="578"/>
      <c r="I656" s="578"/>
      <c r="J656" s="578"/>
      <c r="K656" s="578"/>
      <c r="L656" s="578"/>
      <c r="M656" s="578"/>
      <c r="N656" s="578"/>
      <c r="O656" s="578"/>
      <c r="P656" s="24" t="s">
        <v>151</v>
      </c>
      <c r="Q656" s="98">
        <v>4.4000000000000004</v>
      </c>
      <c r="R656" s="98">
        <v>4.4000000000000004</v>
      </c>
      <c r="S656" s="98">
        <v>100</v>
      </c>
    </row>
    <row r="657" spans="1:19" ht="87.75" customHeight="1" x14ac:dyDescent="0.25">
      <c r="A657" s="528"/>
      <c r="B657" s="551"/>
      <c r="C657" s="500">
        <v>2017</v>
      </c>
      <c r="D657" s="576">
        <v>330</v>
      </c>
      <c r="E657" s="576">
        <v>330</v>
      </c>
      <c r="F657" s="576">
        <v>0</v>
      </c>
      <c r="G657" s="576">
        <v>0</v>
      </c>
      <c r="H657" s="576">
        <v>0</v>
      </c>
      <c r="I657" s="576">
        <v>0</v>
      </c>
      <c r="J657" s="576">
        <v>330</v>
      </c>
      <c r="K657" s="576">
        <v>330</v>
      </c>
      <c r="L657" s="576">
        <v>0</v>
      </c>
      <c r="M657" s="576">
        <v>0</v>
      </c>
      <c r="N657" s="576">
        <v>100</v>
      </c>
      <c r="O657" s="576">
        <v>100</v>
      </c>
      <c r="P657" s="24" t="s">
        <v>149</v>
      </c>
      <c r="Q657" s="114">
        <v>14.1</v>
      </c>
      <c r="R657" s="114">
        <v>14.1</v>
      </c>
      <c r="S657" s="114">
        <v>100</v>
      </c>
    </row>
    <row r="658" spans="1:19" ht="51" customHeight="1" x14ac:dyDescent="0.25">
      <c r="A658" s="528"/>
      <c r="B658" s="551"/>
      <c r="C658" s="507"/>
      <c r="D658" s="577"/>
      <c r="E658" s="577"/>
      <c r="F658" s="577"/>
      <c r="G658" s="577"/>
      <c r="H658" s="577"/>
      <c r="I658" s="577"/>
      <c r="J658" s="577"/>
      <c r="K658" s="577"/>
      <c r="L658" s="577"/>
      <c r="M658" s="577"/>
      <c r="N658" s="577"/>
      <c r="O658" s="577"/>
      <c r="P658" s="24" t="s">
        <v>150</v>
      </c>
      <c r="Q658" s="114">
        <v>12644</v>
      </c>
      <c r="R658" s="114">
        <v>13310</v>
      </c>
      <c r="S658" s="114">
        <v>105.3</v>
      </c>
    </row>
    <row r="659" spans="1:19" ht="42" customHeight="1" x14ac:dyDescent="0.25">
      <c r="A659" s="528"/>
      <c r="B659" s="551"/>
      <c r="C659" s="501"/>
      <c r="D659" s="578"/>
      <c r="E659" s="578"/>
      <c r="F659" s="578"/>
      <c r="G659" s="578"/>
      <c r="H659" s="578"/>
      <c r="I659" s="578"/>
      <c r="J659" s="578"/>
      <c r="K659" s="578"/>
      <c r="L659" s="578"/>
      <c r="M659" s="578"/>
      <c r="N659" s="578"/>
      <c r="O659" s="578"/>
      <c r="P659" s="24" t="s">
        <v>151</v>
      </c>
      <c r="Q659" s="114">
        <v>4.5</v>
      </c>
      <c r="R659" s="114">
        <v>3</v>
      </c>
      <c r="S659" s="114">
        <v>66.7</v>
      </c>
    </row>
    <row r="660" spans="1:19" ht="87.75" customHeight="1" x14ac:dyDescent="0.25">
      <c r="A660" s="528"/>
      <c r="B660" s="551"/>
      <c r="C660" s="500">
        <v>2018</v>
      </c>
      <c r="D660" s="576">
        <v>330</v>
      </c>
      <c r="E660" s="576">
        <v>330</v>
      </c>
      <c r="F660" s="576">
        <v>0</v>
      </c>
      <c r="G660" s="576">
        <v>0</v>
      </c>
      <c r="H660" s="576">
        <v>0</v>
      </c>
      <c r="I660" s="576">
        <v>0</v>
      </c>
      <c r="J660" s="576">
        <v>330</v>
      </c>
      <c r="K660" s="576">
        <v>330</v>
      </c>
      <c r="L660" s="576">
        <v>0</v>
      </c>
      <c r="M660" s="576">
        <v>0</v>
      </c>
      <c r="N660" s="576">
        <v>100</v>
      </c>
      <c r="O660" s="576">
        <v>100</v>
      </c>
      <c r="P660" s="24" t="s">
        <v>149</v>
      </c>
      <c r="Q660" s="133">
        <v>13.88</v>
      </c>
      <c r="R660" s="133">
        <v>13.9</v>
      </c>
      <c r="S660" s="133">
        <v>100.1</v>
      </c>
    </row>
    <row r="661" spans="1:19" ht="51" customHeight="1" x14ac:dyDescent="0.25">
      <c r="A661" s="528"/>
      <c r="B661" s="551"/>
      <c r="C661" s="507"/>
      <c r="D661" s="577"/>
      <c r="E661" s="577"/>
      <c r="F661" s="577"/>
      <c r="G661" s="577"/>
      <c r="H661" s="577"/>
      <c r="I661" s="577"/>
      <c r="J661" s="577"/>
      <c r="K661" s="577"/>
      <c r="L661" s="577"/>
      <c r="M661" s="577"/>
      <c r="N661" s="577"/>
      <c r="O661" s="577"/>
      <c r="P661" s="24" t="s">
        <v>150</v>
      </c>
      <c r="Q661" s="133">
        <v>13665</v>
      </c>
      <c r="R661" s="133">
        <v>14501</v>
      </c>
      <c r="S661" s="133">
        <v>106.1</v>
      </c>
    </row>
    <row r="662" spans="1:19" ht="42" customHeight="1" x14ac:dyDescent="0.25">
      <c r="A662" s="528"/>
      <c r="B662" s="551"/>
      <c r="C662" s="501"/>
      <c r="D662" s="578"/>
      <c r="E662" s="578"/>
      <c r="F662" s="578"/>
      <c r="G662" s="578"/>
      <c r="H662" s="578"/>
      <c r="I662" s="578"/>
      <c r="J662" s="578"/>
      <c r="K662" s="578"/>
      <c r="L662" s="578"/>
      <c r="M662" s="578"/>
      <c r="N662" s="578"/>
      <c r="O662" s="578"/>
      <c r="P662" s="24" t="s">
        <v>151</v>
      </c>
      <c r="Q662" s="133">
        <v>3.9</v>
      </c>
      <c r="R662" s="133">
        <v>2.1</v>
      </c>
      <c r="S662" s="133">
        <v>53.8</v>
      </c>
    </row>
    <row r="663" spans="1:19" ht="86.25" customHeight="1" x14ac:dyDescent="0.25">
      <c r="A663" s="528"/>
      <c r="B663" s="551"/>
      <c r="C663" s="500">
        <v>2019</v>
      </c>
      <c r="D663" s="576">
        <v>330</v>
      </c>
      <c r="E663" s="576">
        <v>330</v>
      </c>
      <c r="F663" s="576">
        <v>0</v>
      </c>
      <c r="G663" s="576">
        <v>0</v>
      </c>
      <c r="H663" s="576">
        <v>0</v>
      </c>
      <c r="I663" s="576">
        <v>0</v>
      </c>
      <c r="J663" s="576">
        <v>330</v>
      </c>
      <c r="K663" s="576">
        <v>330</v>
      </c>
      <c r="L663" s="576">
        <v>0</v>
      </c>
      <c r="M663" s="576">
        <v>0</v>
      </c>
      <c r="N663" s="576">
        <v>100</v>
      </c>
      <c r="O663" s="576">
        <v>100</v>
      </c>
      <c r="P663" s="24" t="s">
        <v>149</v>
      </c>
      <c r="Q663" s="161">
        <v>13.89</v>
      </c>
      <c r="R663" s="161">
        <v>14</v>
      </c>
      <c r="S663" s="161">
        <v>100.79</v>
      </c>
    </row>
    <row r="664" spans="1:19" ht="52.5" customHeight="1" x14ac:dyDescent="0.25">
      <c r="A664" s="528"/>
      <c r="B664" s="551"/>
      <c r="C664" s="507"/>
      <c r="D664" s="577"/>
      <c r="E664" s="577"/>
      <c r="F664" s="577"/>
      <c r="G664" s="577"/>
      <c r="H664" s="577"/>
      <c r="I664" s="577"/>
      <c r="J664" s="577"/>
      <c r="K664" s="577"/>
      <c r="L664" s="577"/>
      <c r="M664" s="577"/>
      <c r="N664" s="577"/>
      <c r="O664" s="577"/>
      <c r="P664" s="24" t="s">
        <v>150</v>
      </c>
      <c r="Q664" s="161">
        <v>14758</v>
      </c>
      <c r="R664" s="161">
        <v>15371.1</v>
      </c>
      <c r="S664" s="161">
        <v>104.15</v>
      </c>
    </row>
    <row r="665" spans="1:19" ht="42" customHeight="1" x14ac:dyDescent="0.25">
      <c r="A665" s="528"/>
      <c r="B665" s="551"/>
      <c r="C665" s="501"/>
      <c r="D665" s="578"/>
      <c r="E665" s="578"/>
      <c r="F665" s="578"/>
      <c r="G665" s="578"/>
      <c r="H665" s="578"/>
      <c r="I665" s="578"/>
      <c r="J665" s="578"/>
      <c r="K665" s="578"/>
      <c r="L665" s="578"/>
      <c r="M665" s="578"/>
      <c r="N665" s="578"/>
      <c r="O665" s="578"/>
      <c r="P665" s="24" t="s">
        <v>151</v>
      </c>
      <c r="Q665" s="161">
        <v>3.9</v>
      </c>
      <c r="R665" s="161">
        <v>2.2999999999999998</v>
      </c>
      <c r="S665" s="161">
        <v>58.97</v>
      </c>
    </row>
    <row r="666" spans="1:19" ht="87" customHeight="1" x14ac:dyDescent="0.25">
      <c r="A666" s="527" t="s">
        <v>104</v>
      </c>
      <c r="B666" s="550" t="s">
        <v>543</v>
      </c>
      <c r="C666" s="612">
        <v>2015</v>
      </c>
      <c r="D666" s="576">
        <v>1.31</v>
      </c>
      <c r="E666" s="576">
        <v>500</v>
      </c>
      <c r="F666" s="576">
        <v>0</v>
      </c>
      <c r="G666" s="576">
        <v>473.75</v>
      </c>
      <c r="H666" s="576">
        <v>0</v>
      </c>
      <c r="I666" s="576">
        <v>24.94</v>
      </c>
      <c r="J666" s="576">
        <v>1.31</v>
      </c>
      <c r="K666" s="576">
        <v>1.31</v>
      </c>
      <c r="L666" s="576">
        <v>0</v>
      </c>
      <c r="M666" s="576">
        <v>0</v>
      </c>
      <c r="N666" s="576">
        <v>100</v>
      </c>
      <c r="O666" s="576" t="s">
        <v>265</v>
      </c>
      <c r="P666" s="24" t="s">
        <v>149</v>
      </c>
      <c r="Q666" s="51">
        <v>13.1</v>
      </c>
      <c r="R666" s="51">
        <v>14.1</v>
      </c>
      <c r="S666" s="51">
        <v>107.6</v>
      </c>
    </row>
    <row r="667" spans="1:19" ht="51.75" customHeight="1" x14ac:dyDescent="0.25">
      <c r="A667" s="528"/>
      <c r="B667" s="551"/>
      <c r="C667" s="613"/>
      <c r="D667" s="577"/>
      <c r="E667" s="577"/>
      <c r="F667" s="577"/>
      <c r="G667" s="577"/>
      <c r="H667" s="577"/>
      <c r="I667" s="577"/>
      <c r="J667" s="577"/>
      <c r="K667" s="577"/>
      <c r="L667" s="577"/>
      <c r="M667" s="577"/>
      <c r="N667" s="577"/>
      <c r="O667" s="577"/>
      <c r="P667" s="24" t="s">
        <v>150</v>
      </c>
      <c r="Q667" s="51">
        <v>10910</v>
      </c>
      <c r="R667" s="51">
        <v>11545</v>
      </c>
      <c r="S667" s="51">
        <v>105.8</v>
      </c>
    </row>
    <row r="668" spans="1:19" ht="39.75" customHeight="1" x14ac:dyDescent="0.25">
      <c r="A668" s="528"/>
      <c r="B668" s="551"/>
      <c r="C668" s="614"/>
      <c r="D668" s="578"/>
      <c r="E668" s="578"/>
      <c r="F668" s="578"/>
      <c r="G668" s="578"/>
      <c r="H668" s="578"/>
      <c r="I668" s="578"/>
      <c r="J668" s="578"/>
      <c r="K668" s="578"/>
      <c r="L668" s="578"/>
      <c r="M668" s="578"/>
      <c r="N668" s="578"/>
      <c r="O668" s="578"/>
      <c r="P668" s="24" t="s">
        <v>151</v>
      </c>
      <c r="Q668" s="51">
        <v>3.8</v>
      </c>
      <c r="R668" s="51">
        <v>3.8</v>
      </c>
      <c r="S668" s="51">
        <v>100</v>
      </c>
    </row>
    <row r="669" spans="1:19" ht="104.25" customHeight="1" x14ac:dyDescent="0.25">
      <c r="A669" s="528"/>
      <c r="B669" s="551"/>
      <c r="C669" s="612">
        <v>2019</v>
      </c>
      <c r="D669" s="576">
        <v>966.6</v>
      </c>
      <c r="E669" s="576">
        <v>966.6</v>
      </c>
      <c r="F669" s="576">
        <v>0</v>
      </c>
      <c r="G669" s="576">
        <v>0</v>
      </c>
      <c r="H669" s="576">
        <v>0</v>
      </c>
      <c r="I669" s="576">
        <v>0</v>
      </c>
      <c r="J669" s="576">
        <v>966.6</v>
      </c>
      <c r="K669" s="576">
        <v>966.6</v>
      </c>
      <c r="L669" s="576">
        <v>0</v>
      </c>
      <c r="M669" s="576">
        <v>0</v>
      </c>
      <c r="N669" s="576">
        <v>100</v>
      </c>
      <c r="O669" s="576">
        <v>100</v>
      </c>
      <c r="P669" s="24" t="s">
        <v>149</v>
      </c>
      <c r="Q669" s="161">
        <v>13.89</v>
      </c>
      <c r="R669" s="161">
        <v>14</v>
      </c>
      <c r="S669" s="161">
        <v>100.79</v>
      </c>
    </row>
    <row r="670" spans="1:19" ht="51" customHeight="1" x14ac:dyDescent="0.25">
      <c r="A670" s="528"/>
      <c r="B670" s="551"/>
      <c r="C670" s="613"/>
      <c r="D670" s="577"/>
      <c r="E670" s="577"/>
      <c r="F670" s="577"/>
      <c r="G670" s="577"/>
      <c r="H670" s="577"/>
      <c r="I670" s="577"/>
      <c r="J670" s="577"/>
      <c r="K670" s="577"/>
      <c r="L670" s="577"/>
      <c r="M670" s="577"/>
      <c r="N670" s="577"/>
      <c r="O670" s="577"/>
      <c r="P670" s="24" t="s">
        <v>150</v>
      </c>
      <c r="Q670" s="161">
        <v>14758</v>
      </c>
      <c r="R670" s="161">
        <v>15371.1</v>
      </c>
      <c r="S670" s="161">
        <v>104.15</v>
      </c>
    </row>
    <row r="671" spans="1:19" ht="39.75" customHeight="1" x14ac:dyDescent="0.25">
      <c r="A671" s="528"/>
      <c r="B671" s="551"/>
      <c r="C671" s="614"/>
      <c r="D671" s="578"/>
      <c r="E671" s="578"/>
      <c r="F671" s="578"/>
      <c r="G671" s="578"/>
      <c r="H671" s="578"/>
      <c r="I671" s="578"/>
      <c r="J671" s="578"/>
      <c r="K671" s="578"/>
      <c r="L671" s="578"/>
      <c r="M671" s="578"/>
      <c r="N671" s="578"/>
      <c r="O671" s="578"/>
      <c r="P671" s="24" t="s">
        <v>151</v>
      </c>
      <c r="Q671" s="161">
        <v>3.9</v>
      </c>
      <c r="R671" s="161">
        <v>2.2999999999999998</v>
      </c>
      <c r="S671" s="161">
        <v>58.97</v>
      </c>
    </row>
    <row r="672" spans="1:19" ht="101.25" customHeight="1" x14ac:dyDescent="0.25">
      <c r="A672" s="528"/>
      <c r="B672" s="551"/>
      <c r="C672" s="612">
        <v>2023</v>
      </c>
      <c r="D672" s="576">
        <v>600</v>
      </c>
      <c r="E672" s="576">
        <v>600</v>
      </c>
      <c r="F672" s="576">
        <v>0</v>
      </c>
      <c r="G672" s="576">
        <v>0</v>
      </c>
      <c r="H672" s="576">
        <v>0</v>
      </c>
      <c r="I672" s="576">
        <v>0</v>
      </c>
      <c r="J672" s="576">
        <v>600</v>
      </c>
      <c r="K672" s="576">
        <v>600</v>
      </c>
      <c r="L672" s="576">
        <v>0</v>
      </c>
      <c r="M672" s="576">
        <v>0</v>
      </c>
      <c r="N672" s="576">
        <v>100</v>
      </c>
      <c r="O672" s="576">
        <v>100</v>
      </c>
      <c r="P672" s="24" t="s">
        <v>149</v>
      </c>
      <c r="Q672" s="363">
        <v>9.3000000000000007</v>
      </c>
      <c r="R672" s="363">
        <v>9.3000000000000007</v>
      </c>
      <c r="S672" s="363">
        <v>100</v>
      </c>
    </row>
    <row r="673" spans="1:19" ht="54.6" customHeight="1" x14ac:dyDescent="0.25">
      <c r="A673" s="528"/>
      <c r="B673" s="551"/>
      <c r="C673" s="613"/>
      <c r="D673" s="577"/>
      <c r="E673" s="577"/>
      <c r="F673" s="577"/>
      <c r="G673" s="577"/>
      <c r="H673" s="577"/>
      <c r="I673" s="577"/>
      <c r="J673" s="577"/>
      <c r="K673" s="577"/>
      <c r="L673" s="577"/>
      <c r="M673" s="577"/>
      <c r="N673" s="577"/>
      <c r="O673" s="577"/>
      <c r="P673" s="24" t="s">
        <v>150</v>
      </c>
      <c r="Q673" s="363">
        <v>21095.7</v>
      </c>
      <c r="R673" s="363">
        <v>21095.7</v>
      </c>
      <c r="S673" s="363">
        <v>100</v>
      </c>
    </row>
    <row r="674" spans="1:19" ht="40.15" customHeight="1" x14ac:dyDescent="0.25">
      <c r="A674" s="528"/>
      <c r="B674" s="551"/>
      <c r="C674" s="614"/>
      <c r="D674" s="578"/>
      <c r="E674" s="578"/>
      <c r="F674" s="578"/>
      <c r="G674" s="578"/>
      <c r="H674" s="578"/>
      <c r="I674" s="578"/>
      <c r="J674" s="578"/>
      <c r="K674" s="578"/>
      <c r="L674" s="578"/>
      <c r="M674" s="578"/>
      <c r="N674" s="578"/>
      <c r="O674" s="578"/>
      <c r="P674" s="24" t="s">
        <v>151</v>
      </c>
      <c r="Q674" s="363">
        <v>0</v>
      </c>
      <c r="R674" s="363">
        <v>0</v>
      </c>
      <c r="S674" s="363">
        <v>0</v>
      </c>
    </row>
    <row r="675" spans="1:19" ht="104.25" customHeight="1" x14ac:dyDescent="0.25">
      <c r="A675" s="528"/>
      <c r="B675" s="551"/>
      <c r="C675" s="612">
        <v>2024</v>
      </c>
      <c r="D675" s="576">
        <v>2739.84</v>
      </c>
      <c r="E675" s="576">
        <v>2739.84</v>
      </c>
      <c r="F675" s="576">
        <v>0</v>
      </c>
      <c r="G675" s="576">
        <v>0</v>
      </c>
      <c r="H675" s="576">
        <v>0</v>
      </c>
      <c r="I675" s="576">
        <v>0</v>
      </c>
      <c r="J675" s="576">
        <v>2739.84</v>
      </c>
      <c r="K675" s="576">
        <v>2739.84</v>
      </c>
      <c r="L675" s="576">
        <v>0</v>
      </c>
      <c r="M675" s="576">
        <v>0</v>
      </c>
      <c r="N675" s="576">
        <v>100</v>
      </c>
      <c r="O675" s="576">
        <v>100</v>
      </c>
      <c r="P675" s="24" t="s">
        <v>149</v>
      </c>
      <c r="Q675" s="443">
        <v>10</v>
      </c>
      <c r="R675" s="443">
        <v>10.17</v>
      </c>
      <c r="S675" s="443">
        <v>101.7</v>
      </c>
    </row>
    <row r="676" spans="1:19" ht="54.75" customHeight="1" x14ac:dyDescent="0.25">
      <c r="A676" s="528"/>
      <c r="B676" s="551"/>
      <c r="C676" s="613"/>
      <c r="D676" s="577"/>
      <c r="E676" s="577"/>
      <c r="F676" s="577"/>
      <c r="G676" s="577"/>
      <c r="H676" s="577"/>
      <c r="I676" s="577"/>
      <c r="J676" s="577"/>
      <c r="K676" s="577"/>
      <c r="L676" s="577"/>
      <c r="M676" s="577"/>
      <c r="N676" s="577"/>
      <c r="O676" s="577"/>
      <c r="P676" s="24" t="s">
        <v>395</v>
      </c>
      <c r="Q676" s="443">
        <v>26965</v>
      </c>
      <c r="R676" s="443">
        <v>26965</v>
      </c>
      <c r="S676" s="443">
        <v>100</v>
      </c>
    </row>
    <row r="677" spans="1:19" ht="52.5" customHeight="1" x14ac:dyDescent="0.25">
      <c r="A677" s="528"/>
      <c r="B677" s="551"/>
      <c r="C677" s="613"/>
      <c r="D677" s="577"/>
      <c r="E677" s="577"/>
      <c r="F677" s="577"/>
      <c r="G677" s="577"/>
      <c r="H677" s="577"/>
      <c r="I677" s="577"/>
      <c r="J677" s="577"/>
      <c r="K677" s="577"/>
      <c r="L677" s="577"/>
      <c r="M677" s="577"/>
      <c r="N677" s="577"/>
      <c r="O677" s="577"/>
      <c r="P677" s="24" t="s">
        <v>150</v>
      </c>
      <c r="Q677" s="443">
        <v>22234.9</v>
      </c>
      <c r="R677" s="443">
        <v>23564.9</v>
      </c>
      <c r="S677" s="443">
        <v>106</v>
      </c>
    </row>
    <row r="678" spans="1:19" ht="40.15" customHeight="1" x14ac:dyDescent="0.25">
      <c r="A678" s="529"/>
      <c r="B678" s="552"/>
      <c r="C678" s="614"/>
      <c r="D678" s="578"/>
      <c r="E678" s="578"/>
      <c r="F678" s="578"/>
      <c r="G678" s="578"/>
      <c r="H678" s="578"/>
      <c r="I678" s="578"/>
      <c r="J678" s="578"/>
      <c r="K678" s="578"/>
      <c r="L678" s="578"/>
      <c r="M678" s="578"/>
      <c r="N678" s="578"/>
      <c r="O678" s="578"/>
      <c r="P678" s="24" t="s">
        <v>151</v>
      </c>
      <c r="Q678" s="443">
        <v>0</v>
      </c>
      <c r="R678" s="443">
        <v>0</v>
      </c>
      <c r="S678" s="443">
        <v>0</v>
      </c>
    </row>
    <row r="679" spans="1:19" ht="87" customHeight="1" x14ac:dyDescent="0.25">
      <c r="A679" s="527" t="s">
        <v>343</v>
      </c>
      <c r="B679" s="550" t="s">
        <v>544</v>
      </c>
      <c r="C679" s="612">
        <v>2018</v>
      </c>
      <c r="D679" s="576">
        <v>4159.5600000000004</v>
      </c>
      <c r="E679" s="576">
        <v>4159.5600000000004</v>
      </c>
      <c r="F679" s="576">
        <v>0</v>
      </c>
      <c r="G679" s="576">
        <v>0</v>
      </c>
      <c r="H679" s="576">
        <v>0</v>
      </c>
      <c r="I679" s="576">
        <v>0</v>
      </c>
      <c r="J679" s="576">
        <v>4159.5600000000004</v>
      </c>
      <c r="K679" s="576">
        <v>4159.5600000000004</v>
      </c>
      <c r="L679" s="576">
        <v>0</v>
      </c>
      <c r="M679" s="576">
        <v>0</v>
      </c>
      <c r="N679" s="576">
        <v>100</v>
      </c>
      <c r="O679" s="576">
        <v>100</v>
      </c>
      <c r="P679" s="24" t="s">
        <v>149</v>
      </c>
      <c r="Q679" s="133">
        <v>13.88</v>
      </c>
      <c r="R679" s="133">
        <v>13.9</v>
      </c>
      <c r="S679" s="133">
        <v>100.1</v>
      </c>
    </row>
    <row r="680" spans="1:19" ht="51.75" customHeight="1" x14ac:dyDescent="0.25">
      <c r="A680" s="528"/>
      <c r="B680" s="551"/>
      <c r="C680" s="613"/>
      <c r="D680" s="577"/>
      <c r="E680" s="577"/>
      <c r="F680" s="577"/>
      <c r="G680" s="577"/>
      <c r="H680" s="577"/>
      <c r="I680" s="577"/>
      <c r="J680" s="577"/>
      <c r="K680" s="577"/>
      <c r="L680" s="577"/>
      <c r="M680" s="577"/>
      <c r="N680" s="577"/>
      <c r="O680" s="577"/>
      <c r="P680" s="24" t="s">
        <v>150</v>
      </c>
      <c r="Q680" s="133">
        <v>13665</v>
      </c>
      <c r="R680" s="133">
        <v>14501</v>
      </c>
      <c r="S680" s="133">
        <v>106.1</v>
      </c>
    </row>
    <row r="681" spans="1:19" ht="39.75" customHeight="1" x14ac:dyDescent="0.25">
      <c r="A681" s="528"/>
      <c r="B681" s="551"/>
      <c r="C681" s="614"/>
      <c r="D681" s="578"/>
      <c r="E681" s="578"/>
      <c r="F681" s="578"/>
      <c r="G681" s="578"/>
      <c r="H681" s="578"/>
      <c r="I681" s="578"/>
      <c r="J681" s="578"/>
      <c r="K681" s="578"/>
      <c r="L681" s="578"/>
      <c r="M681" s="578"/>
      <c r="N681" s="578"/>
      <c r="O681" s="578"/>
      <c r="P681" s="24" t="s">
        <v>151</v>
      </c>
      <c r="Q681" s="133">
        <v>3.9</v>
      </c>
      <c r="R681" s="133">
        <v>2.1</v>
      </c>
      <c r="S681" s="133">
        <v>53.8</v>
      </c>
    </row>
    <row r="682" spans="1:19" ht="89.25" customHeight="1" x14ac:dyDescent="0.25">
      <c r="A682" s="528"/>
      <c r="B682" s="551"/>
      <c r="C682" s="612">
        <v>2019</v>
      </c>
      <c r="D682" s="576">
        <v>12033.4</v>
      </c>
      <c r="E682" s="576">
        <v>12033.4</v>
      </c>
      <c r="F682" s="576">
        <v>0</v>
      </c>
      <c r="G682" s="576">
        <v>0</v>
      </c>
      <c r="H682" s="576">
        <v>0</v>
      </c>
      <c r="I682" s="576">
        <v>0</v>
      </c>
      <c r="J682" s="576">
        <v>12033.4</v>
      </c>
      <c r="K682" s="576">
        <v>12033.4</v>
      </c>
      <c r="L682" s="576">
        <v>0</v>
      </c>
      <c r="M682" s="576">
        <v>0</v>
      </c>
      <c r="N682" s="576">
        <v>100</v>
      </c>
      <c r="O682" s="576">
        <v>100</v>
      </c>
      <c r="P682" s="24" t="s">
        <v>149</v>
      </c>
      <c r="Q682" s="161">
        <v>13.89</v>
      </c>
      <c r="R682" s="161">
        <v>14</v>
      </c>
      <c r="S682" s="161">
        <v>100.79</v>
      </c>
    </row>
    <row r="683" spans="1:19" ht="51.75" customHeight="1" x14ac:dyDescent="0.25">
      <c r="A683" s="528"/>
      <c r="B683" s="551"/>
      <c r="C683" s="613"/>
      <c r="D683" s="577"/>
      <c r="E683" s="577"/>
      <c r="F683" s="577"/>
      <c r="G683" s="577"/>
      <c r="H683" s="577"/>
      <c r="I683" s="577"/>
      <c r="J683" s="577"/>
      <c r="K683" s="577"/>
      <c r="L683" s="577"/>
      <c r="M683" s="577"/>
      <c r="N683" s="577"/>
      <c r="O683" s="577"/>
      <c r="P683" s="24" t="s">
        <v>150</v>
      </c>
      <c r="Q683" s="161">
        <v>14758</v>
      </c>
      <c r="R683" s="161">
        <v>15371.1</v>
      </c>
      <c r="S683" s="161">
        <v>104.15</v>
      </c>
    </row>
    <row r="684" spans="1:19" ht="39.75" customHeight="1" x14ac:dyDescent="0.25">
      <c r="A684" s="528"/>
      <c r="B684" s="551"/>
      <c r="C684" s="614"/>
      <c r="D684" s="578"/>
      <c r="E684" s="578"/>
      <c r="F684" s="578"/>
      <c r="G684" s="578"/>
      <c r="H684" s="578"/>
      <c r="I684" s="578"/>
      <c r="J684" s="578"/>
      <c r="K684" s="578"/>
      <c r="L684" s="578"/>
      <c r="M684" s="578"/>
      <c r="N684" s="578"/>
      <c r="O684" s="578"/>
      <c r="P684" s="24" t="s">
        <v>151</v>
      </c>
      <c r="Q684" s="161">
        <v>3.9</v>
      </c>
      <c r="R684" s="161">
        <v>2.2999999999999998</v>
      </c>
      <c r="S684" s="161">
        <v>58.97</v>
      </c>
    </row>
    <row r="685" spans="1:19" ht="84.75" customHeight="1" x14ac:dyDescent="0.25">
      <c r="A685" s="528"/>
      <c r="B685" s="551"/>
      <c r="C685" s="612">
        <v>2020</v>
      </c>
      <c r="D685" s="576">
        <v>10650</v>
      </c>
      <c r="E685" s="576">
        <v>10650</v>
      </c>
      <c r="F685" s="576">
        <v>0</v>
      </c>
      <c r="G685" s="576">
        <v>0</v>
      </c>
      <c r="H685" s="576">
        <v>0</v>
      </c>
      <c r="I685" s="576">
        <v>0</v>
      </c>
      <c r="J685" s="576">
        <v>10650</v>
      </c>
      <c r="K685" s="576">
        <v>10650</v>
      </c>
      <c r="L685" s="576">
        <v>0</v>
      </c>
      <c r="M685" s="576">
        <v>0</v>
      </c>
      <c r="N685" s="576">
        <v>100</v>
      </c>
      <c r="O685" s="576">
        <v>100</v>
      </c>
      <c r="P685" s="24" t="s">
        <v>149</v>
      </c>
      <c r="Q685" s="208">
        <v>11.19</v>
      </c>
      <c r="R685" s="208">
        <v>12.1</v>
      </c>
      <c r="S685" s="219">
        <f>R685/Q685</f>
        <v>1.0813226094727435</v>
      </c>
    </row>
    <row r="686" spans="1:19" ht="50.25" customHeight="1" x14ac:dyDescent="0.25">
      <c r="A686" s="528"/>
      <c r="B686" s="551"/>
      <c r="C686" s="613"/>
      <c r="D686" s="577"/>
      <c r="E686" s="577"/>
      <c r="F686" s="577"/>
      <c r="G686" s="577"/>
      <c r="H686" s="577"/>
      <c r="I686" s="577"/>
      <c r="J686" s="577"/>
      <c r="K686" s="577"/>
      <c r="L686" s="577"/>
      <c r="M686" s="577"/>
      <c r="N686" s="577"/>
      <c r="O686" s="577"/>
      <c r="P686" s="24" t="s">
        <v>150</v>
      </c>
      <c r="Q686" s="208">
        <v>15791</v>
      </c>
      <c r="R686" s="208">
        <v>15791</v>
      </c>
      <c r="S686" s="208">
        <v>100</v>
      </c>
    </row>
    <row r="687" spans="1:19" ht="39.75" customHeight="1" x14ac:dyDescent="0.25">
      <c r="A687" s="528"/>
      <c r="B687" s="551"/>
      <c r="C687" s="614"/>
      <c r="D687" s="578"/>
      <c r="E687" s="578"/>
      <c r="F687" s="578"/>
      <c r="G687" s="578"/>
      <c r="H687" s="578"/>
      <c r="I687" s="578"/>
      <c r="J687" s="578"/>
      <c r="K687" s="578"/>
      <c r="L687" s="578"/>
      <c r="M687" s="578"/>
      <c r="N687" s="578"/>
      <c r="O687" s="578"/>
      <c r="P687" s="24" t="s">
        <v>151</v>
      </c>
      <c r="Q687" s="208">
        <v>1.8</v>
      </c>
      <c r="R687" s="208">
        <v>1.8</v>
      </c>
      <c r="S687" s="208">
        <v>100</v>
      </c>
    </row>
    <row r="688" spans="1:19" ht="87.75" customHeight="1" x14ac:dyDescent="0.25">
      <c r="A688" s="528"/>
      <c r="B688" s="551"/>
      <c r="C688" s="612">
        <v>2021</v>
      </c>
      <c r="D688" s="576">
        <v>13460.593000000001</v>
      </c>
      <c r="E688" s="576">
        <v>13460.593000000001</v>
      </c>
      <c r="F688" s="576">
        <v>0</v>
      </c>
      <c r="G688" s="576">
        <v>0</v>
      </c>
      <c r="H688" s="576">
        <v>0</v>
      </c>
      <c r="I688" s="576">
        <v>0</v>
      </c>
      <c r="J688" s="576">
        <v>13460.593000000001</v>
      </c>
      <c r="K688" s="576">
        <v>13460.593000000001</v>
      </c>
      <c r="L688" s="576">
        <v>0</v>
      </c>
      <c r="M688" s="576">
        <v>0</v>
      </c>
      <c r="N688" s="576">
        <v>100</v>
      </c>
      <c r="O688" s="576">
        <v>100</v>
      </c>
      <c r="P688" s="24" t="s">
        <v>149</v>
      </c>
      <c r="Q688" s="256">
        <v>10.38</v>
      </c>
      <c r="R688" s="63">
        <v>10.38</v>
      </c>
      <c r="S688" s="219">
        <f>R688/Q688</f>
        <v>1</v>
      </c>
    </row>
    <row r="689" spans="1:19" ht="51.75" customHeight="1" x14ac:dyDescent="0.25">
      <c r="A689" s="528"/>
      <c r="B689" s="551"/>
      <c r="C689" s="613"/>
      <c r="D689" s="577"/>
      <c r="E689" s="577"/>
      <c r="F689" s="577"/>
      <c r="G689" s="577"/>
      <c r="H689" s="577"/>
      <c r="I689" s="577"/>
      <c r="J689" s="577"/>
      <c r="K689" s="577"/>
      <c r="L689" s="577"/>
      <c r="M689" s="577"/>
      <c r="N689" s="577"/>
      <c r="O689" s="577"/>
      <c r="P689" s="24" t="s">
        <v>150</v>
      </c>
      <c r="Q689" s="256">
        <v>16518.400000000001</v>
      </c>
      <c r="R689" s="63">
        <v>16518.400000000001</v>
      </c>
      <c r="S689" s="219">
        <f t="shared" ref="S689:S690" si="217">R689/Q689</f>
        <v>1</v>
      </c>
    </row>
    <row r="690" spans="1:19" ht="38.25" customHeight="1" x14ac:dyDescent="0.25">
      <c r="A690" s="528"/>
      <c r="B690" s="551"/>
      <c r="C690" s="614"/>
      <c r="D690" s="578"/>
      <c r="E690" s="578"/>
      <c r="F690" s="578"/>
      <c r="G690" s="578"/>
      <c r="H690" s="578"/>
      <c r="I690" s="578"/>
      <c r="J690" s="578"/>
      <c r="K690" s="578"/>
      <c r="L690" s="578"/>
      <c r="M690" s="578"/>
      <c r="N690" s="578"/>
      <c r="O690" s="578"/>
      <c r="P690" s="24" t="s">
        <v>151</v>
      </c>
      <c r="Q690" s="256">
        <v>0.5</v>
      </c>
      <c r="R690" s="63">
        <v>0.5</v>
      </c>
      <c r="S690" s="219">
        <f t="shared" si="217"/>
        <v>1</v>
      </c>
    </row>
    <row r="691" spans="1:19" ht="88.15" customHeight="1" x14ac:dyDescent="0.25">
      <c r="A691" s="528"/>
      <c r="B691" s="551"/>
      <c r="C691" s="612">
        <v>2022</v>
      </c>
      <c r="D691" s="576">
        <v>14557</v>
      </c>
      <c r="E691" s="576">
        <v>14557</v>
      </c>
      <c r="F691" s="576">
        <v>0</v>
      </c>
      <c r="G691" s="576">
        <v>0</v>
      </c>
      <c r="H691" s="576">
        <v>0</v>
      </c>
      <c r="I691" s="576">
        <v>0</v>
      </c>
      <c r="J691" s="576">
        <v>14557</v>
      </c>
      <c r="K691" s="576">
        <v>14557</v>
      </c>
      <c r="L691" s="576">
        <v>0</v>
      </c>
      <c r="M691" s="576">
        <v>0</v>
      </c>
      <c r="N691" s="576">
        <v>100</v>
      </c>
      <c r="O691" s="576">
        <v>100</v>
      </c>
      <c r="P691" s="24" t="s">
        <v>149</v>
      </c>
      <c r="Q691" s="315">
        <v>12.11</v>
      </c>
      <c r="R691" s="63">
        <v>12.4</v>
      </c>
      <c r="S691" s="219">
        <f>R691/Q691</f>
        <v>1.0239471511147813</v>
      </c>
    </row>
    <row r="692" spans="1:19" ht="51.6" customHeight="1" x14ac:dyDescent="0.25">
      <c r="A692" s="528"/>
      <c r="B692" s="551"/>
      <c r="C692" s="613"/>
      <c r="D692" s="577"/>
      <c r="E692" s="577"/>
      <c r="F692" s="577"/>
      <c r="G692" s="577"/>
      <c r="H692" s="577"/>
      <c r="I692" s="577"/>
      <c r="J692" s="577"/>
      <c r="K692" s="577"/>
      <c r="L692" s="577"/>
      <c r="M692" s="577"/>
      <c r="N692" s="577"/>
      <c r="O692" s="577"/>
      <c r="P692" s="24" t="s">
        <v>150</v>
      </c>
      <c r="Q692" s="315">
        <v>17077</v>
      </c>
      <c r="R692" s="63">
        <v>21890</v>
      </c>
      <c r="S692" s="219">
        <f t="shared" ref="S692" si="218">R692/Q692</f>
        <v>1.2818410727879603</v>
      </c>
    </row>
    <row r="693" spans="1:19" ht="38.25" customHeight="1" x14ac:dyDescent="0.25">
      <c r="A693" s="528"/>
      <c r="B693" s="551"/>
      <c r="C693" s="614"/>
      <c r="D693" s="578"/>
      <c r="E693" s="578"/>
      <c r="F693" s="578"/>
      <c r="G693" s="578"/>
      <c r="H693" s="578"/>
      <c r="I693" s="578"/>
      <c r="J693" s="578"/>
      <c r="K693" s="578"/>
      <c r="L693" s="578"/>
      <c r="M693" s="578"/>
      <c r="N693" s="578"/>
      <c r="O693" s="578"/>
      <c r="P693" s="24" t="s">
        <v>151</v>
      </c>
      <c r="Q693" s="315">
        <v>0</v>
      </c>
      <c r="R693" s="63">
        <v>8.8999999999999999E-3</v>
      </c>
      <c r="S693" s="219">
        <v>0</v>
      </c>
    </row>
    <row r="694" spans="1:19" ht="86.45" customHeight="1" x14ac:dyDescent="0.25">
      <c r="A694" s="528"/>
      <c r="B694" s="551"/>
      <c r="C694" s="612">
        <v>2023</v>
      </c>
      <c r="D694" s="576">
        <v>13292.69</v>
      </c>
      <c r="E694" s="576">
        <v>13292.69</v>
      </c>
      <c r="F694" s="576">
        <v>0</v>
      </c>
      <c r="G694" s="576">
        <v>0</v>
      </c>
      <c r="H694" s="576">
        <v>0</v>
      </c>
      <c r="I694" s="576">
        <v>0</v>
      </c>
      <c r="J694" s="576">
        <v>13292.69</v>
      </c>
      <c r="K694" s="576">
        <v>13292.69</v>
      </c>
      <c r="L694" s="576">
        <v>0</v>
      </c>
      <c r="M694" s="576">
        <v>0</v>
      </c>
      <c r="N694" s="576">
        <v>100</v>
      </c>
      <c r="O694" s="576">
        <v>100</v>
      </c>
      <c r="P694" s="24" t="s">
        <v>149</v>
      </c>
      <c r="Q694" s="387">
        <v>9.3000000000000007</v>
      </c>
      <c r="R694" s="63">
        <v>9.3000000000000007</v>
      </c>
      <c r="S694" s="219">
        <f>R694/Q694</f>
        <v>1</v>
      </c>
    </row>
    <row r="695" spans="1:19" ht="49.15" customHeight="1" x14ac:dyDescent="0.25">
      <c r="A695" s="528"/>
      <c r="B695" s="551"/>
      <c r="C695" s="613"/>
      <c r="D695" s="577"/>
      <c r="E695" s="577"/>
      <c r="F695" s="577"/>
      <c r="G695" s="577"/>
      <c r="H695" s="577"/>
      <c r="I695" s="577"/>
      <c r="J695" s="577"/>
      <c r="K695" s="577"/>
      <c r="L695" s="577"/>
      <c r="M695" s="577"/>
      <c r="N695" s="577"/>
      <c r="O695" s="577"/>
      <c r="P695" s="24" t="s">
        <v>150</v>
      </c>
      <c r="Q695" s="387">
        <v>21095.7</v>
      </c>
      <c r="R695" s="63">
        <v>21095.7</v>
      </c>
      <c r="S695" s="219">
        <f t="shared" ref="S695" si="219">R695/Q695</f>
        <v>1</v>
      </c>
    </row>
    <row r="696" spans="1:19" ht="38.25" customHeight="1" x14ac:dyDescent="0.25">
      <c r="A696" s="528"/>
      <c r="B696" s="551"/>
      <c r="C696" s="614"/>
      <c r="D696" s="578"/>
      <c r="E696" s="578"/>
      <c r="F696" s="578"/>
      <c r="G696" s="578"/>
      <c r="H696" s="578"/>
      <c r="I696" s="578"/>
      <c r="J696" s="578"/>
      <c r="K696" s="578"/>
      <c r="L696" s="578"/>
      <c r="M696" s="578"/>
      <c r="N696" s="578"/>
      <c r="O696" s="578"/>
      <c r="P696" s="24" t="s">
        <v>151</v>
      </c>
      <c r="Q696" s="387">
        <v>0</v>
      </c>
      <c r="R696" s="63">
        <v>0</v>
      </c>
      <c r="S696" s="219">
        <v>0</v>
      </c>
    </row>
    <row r="697" spans="1:19" ht="102" customHeight="1" x14ac:dyDescent="0.25">
      <c r="A697" s="528"/>
      <c r="B697" s="551"/>
      <c r="C697" s="612">
        <v>2024</v>
      </c>
      <c r="D697" s="576">
        <v>14050</v>
      </c>
      <c r="E697" s="576">
        <v>14050</v>
      </c>
      <c r="F697" s="576">
        <v>0</v>
      </c>
      <c r="G697" s="576">
        <v>0</v>
      </c>
      <c r="H697" s="576">
        <v>0</v>
      </c>
      <c r="I697" s="576">
        <v>0</v>
      </c>
      <c r="J697" s="576">
        <v>14050</v>
      </c>
      <c r="K697" s="576">
        <v>14050</v>
      </c>
      <c r="L697" s="576">
        <v>0</v>
      </c>
      <c r="M697" s="576">
        <v>0</v>
      </c>
      <c r="N697" s="576">
        <v>100</v>
      </c>
      <c r="O697" s="576">
        <v>100</v>
      </c>
      <c r="P697" s="24" t="s">
        <v>149</v>
      </c>
      <c r="Q697" s="443">
        <v>10</v>
      </c>
      <c r="R697" s="63">
        <v>10.17</v>
      </c>
      <c r="S697" s="219">
        <f>R697/Q697</f>
        <v>1.0169999999999999</v>
      </c>
    </row>
    <row r="698" spans="1:19" ht="55.5" customHeight="1" x14ac:dyDescent="0.25">
      <c r="A698" s="528"/>
      <c r="B698" s="551"/>
      <c r="C698" s="613"/>
      <c r="D698" s="577"/>
      <c r="E698" s="577"/>
      <c r="F698" s="577"/>
      <c r="G698" s="577"/>
      <c r="H698" s="577"/>
      <c r="I698" s="577"/>
      <c r="J698" s="577"/>
      <c r="K698" s="577"/>
      <c r="L698" s="577"/>
      <c r="M698" s="577"/>
      <c r="N698" s="577"/>
      <c r="O698" s="577"/>
      <c r="P698" s="24" t="s">
        <v>150</v>
      </c>
      <c r="Q698" s="443">
        <v>22234.9</v>
      </c>
      <c r="R698" s="63">
        <v>23564.9</v>
      </c>
      <c r="S698" s="219">
        <f t="shared" ref="S698" si="220">R698/Q698</f>
        <v>1.0598158750432878</v>
      </c>
    </row>
    <row r="699" spans="1:19" ht="38.25" customHeight="1" x14ac:dyDescent="0.25">
      <c r="A699" s="529"/>
      <c r="B699" s="552"/>
      <c r="C699" s="614"/>
      <c r="D699" s="578"/>
      <c r="E699" s="578"/>
      <c r="F699" s="578"/>
      <c r="G699" s="578"/>
      <c r="H699" s="578"/>
      <c r="I699" s="578"/>
      <c r="J699" s="578"/>
      <c r="K699" s="578"/>
      <c r="L699" s="578"/>
      <c r="M699" s="578"/>
      <c r="N699" s="578"/>
      <c r="O699" s="578"/>
      <c r="P699" s="24" t="s">
        <v>151</v>
      </c>
      <c r="Q699" s="443">
        <v>0</v>
      </c>
      <c r="R699" s="63">
        <v>0</v>
      </c>
      <c r="S699" s="219">
        <v>0</v>
      </c>
    </row>
    <row r="700" spans="1:19" ht="96.75" customHeight="1" x14ac:dyDescent="0.25">
      <c r="A700" s="205" t="s">
        <v>393</v>
      </c>
      <c r="B700" s="207" t="s">
        <v>394</v>
      </c>
      <c r="C700" s="209">
        <v>2020</v>
      </c>
      <c r="D700" s="206">
        <v>350</v>
      </c>
      <c r="E700" s="206">
        <v>350</v>
      </c>
      <c r="F700" s="206">
        <v>0</v>
      </c>
      <c r="G700" s="206">
        <v>0</v>
      </c>
      <c r="H700" s="206">
        <v>0</v>
      </c>
      <c r="I700" s="206">
        <v>0</v>
      </c>
      <c r="J700" s="206">
        <v>350</v>
      </c>
      <c r="K700" s="206">
        <v>350</v>
      </c>
      <c r="L700" s="206">
        <v>0</v>
      </c>
      <c r="M700" s="206">
        <v>0</v>
      </c>
      <c r="N700" s="206">
        <v>100</v>
      </c>
      <c r="O700" s="206">
        <v>100</v>
      </c>
      <c r="P700" s="218" t="s">
        <v>395</v>
      </c>
      <c r="Q700" s="204">
        <v>2274.1</v>
      </c>
      <c r="R700" s="204">
        <v>2450.4</v>
      </c>
      <c r="S700" s="204">
        <v>107.8</v>
      </c>
    </row>
    <row r="701" spans="1:19" ht="75.75" customHeight="1" x14ac:dyDescent="0.25">
      <c r="A701" s="527" t="s">
        <v>396</v>
      </c>
      <c r="B701" s="500" t="s">
        <v>399</v>
      </c>
      <c r="C701" s="612">
        <v>2020</v>
      </c>
      <c r="D701" s="576">
        <v>1888</v>
      </c>
      <c r="E701" s="576">
        <v>1802.5</v>
      </c>
      <c r="F701" s="576">
        <v>0</v>
      </c>
      <c r="G701" s="576">
        <v>0</v>
      </c>
      <c r="H701" s="576">
        <v>1664.4</v>
      </c>
      <c r="I701" s="576">
        <v>1579</v>
      </c>
      <c r="J701" s="576">
        <v>223.6</v>
      </c>
      <c r="K701" s="576">
        <v>223.5</v>
      </c>
      <c r="L701" s="576">
        <v>0</v>
      </c>
      <c r="M701" s="576">
        <v>0</v>
      </c>
      <c r="N701" s="576">
        <v>100</v>
      </c>
      <c r="O701" s="576">
        <v>95.47</v>
      </c>
      <c r="P701" s="218" t="s">
        <v>397</v>
      </c>
      <c r="Q701" s="204">
        <v>100</v>
      </c>
      <c r="R701" s="204">
        <v>100</v>
      </c>
      <c r="S701" s="204">
        <v>100</v>
      </c>
    </row>
    <row r="702" spans="1:19" ht="75.75" customHeight="1" x14ac:dyDescent="0.25">
      <c r="A702" s="528"/>
      <c r="B702" s="507"/>
      <c r="C702" s="614"/>
      <c r="D702" s="578"/>
      <c r="E702" s="578"/>
      <c r="F702" s="578"/>
      <c r="G702" s="578"/>
      <c r="H702" s="578"/>
      <c r="I702" s="578"/>
      <c r="J702" s="578"/>
      <c r="K702" s="578"/>
      <c r="L702" s="578"/>
      <c r="M702" s="578"/>
      <c r="N702" s="578"/>
      <c r="O702" s="578"/>
      <c r="P702" s="218" t="s">
        <v>398</v>
      </c>
      <c r="Q702" s="204">
        <v>1143</v>
      </c>
      <c r="R702" s="204">
        <v>1143</v>
      </c>
      <c r="S702" s="204">
        <v>100</v>
      </c>
    </row>
    <row r="703" spans="1:19" ht="75.75" customHeight="1" x14ac:dyDescent="0.25">
      <c r="A703" s="528"/>
      <c r="B703" s="507"/>
      <c r="C703" s="612">
        <v>2022</v>
      </c>
      <c r="D703" s="576">
        <v>2729.75</v>
      </c>
      <c r="E703" s="576">
        <v>2729.75</v>
      </c>
      <c r="F703" s="576">
        <v>0</v>
      </c>
      <c r="G703" s="576">
        <v>0</v>
      </c>
      <c r="H703" s="576">
        <v>2388.5300000000002</v>
      </c>
      <c r="I703" s="576">
        <v>2388.5300000000002</v>
      </c>
      <c r="J703" s="576">
        <v>341.22</v>
      </c>
      <c r="K703" s="576">
        <v>341.22</v>
      </c>
      <c r="L703" s="576">
        <v>0</v>
      </c>
      <c r="M703" s="576">
        <v>0</v>
      </c>
      <c r="N703" s="576">
        <v>100</v>
      </c>
      <c r="O703" s="576">
        <v>100</v>
      </c>
      <c r="P703" s="218" t="s">
        <v>397</v>
      </c>
      <c r="Q703" s="309">
        <v>100</v>
      </c>
      <c r="R703" s="309">
        <v>100</v>
      </c>
      <c r="S703" s="309">
        <v>100</v>
      </c>
    </row>
    <row r="704" spans="1:19" ht="75.75" customHeight="1" x14ac:dyDescent="0.25">
      <c r="A704" s="528"/>
      <c r="B704" s="507"/>
      <c r="C704" s="614"/>
      <c r="D704" s="578"/>
      <c r="E704" s="578"/>
      <c r="F704" s="578"/>
      <c r="G704" s="578"/>
      <c r="H704" s="578"/>
      <c r="I704" s="578"/>
      <c r="J704" s="578"/>
      <c r="K704" s="578"/>
      <c r="L704" s="578"/>
      <c r="M704" s="578"/>
      <c r="N704" s="578"/>
      <c r="O704" s="578"/>
      <c r="P704" s="218" t="s">
        <v>398</v>
      </c>
      <c r="Q704" s="309">
        <v>2090</v>
      </c>
      <c r="R704" s="309">
        <v>2090</v>
      </c>
      <c r="S704" s="309">
        <v>100</v>
      </c>
    </row>
    <row r="705" spans="1:19" ht="75.75" customHeight="1" x14ac:dyDescent="0.25">
      <c r="A705" s="528"/>
      <c r="B705" s="507"/>
      <c r="C705" s="612">
        <v>2024</v>
      </c>
      <c r="D705" s="576">
        <v>0</v>
      </c>
      <c r="E705" s="576">
        <v>0</v>
      </c>
      <c r="F705" s="576">
        <v>0</v>
      </c>
      <c r="G705" s="576">
        <v>0</v>
      </c>
      <c r="H705" s="576">
        <v>0</v>
      </c>
      <c r="I705" s="576">
        <v>0</v>
      </c>
      <c r="J705" s="576">
        <v>0</v>
      </c>
      <c r="K705" s="576">
        <v>0</v>
      </c>
      <c r="L705" s="576">
        <v>0</v>
      </c>
      <c r="M705" s="576">
        <v>0</v>
      </c>
      <c r="N705" s="576">
        <v>0</v>
      </c>
      <c r="O705" s="576">
        <v>0</v>
      </c>
      <c r="P705" s="218" t="s">
        <v>397</v>
      </c>
      <c r="Q705" s="429">
        <v>100</v>
      </c>
      <c r="R705" s="429">
        <v>100</v>
      </c>
      <c r="S705" s="429">
        <v>100</v>
      </c>
    </row>
    <row r="706" spans="1:19" ht="75.75" customHeight="1" x14ac:dyDescent="0.25">
      <c r="A706" s="528"/>
      <c r="B706" s="507"/>
      <c r="C706" s="613"/>
      <c r="D706" s="577"/>
      <c r="E706" s="577"/>
      <c r="F706" s="577"/>
      <c r="G706" s="577"/>
      <c r="H706" s="577"/>
      <c r="I706" s="577"/>
      <c r="J706" s="577"/>
      <c r="K706" s="577"/>
      <c r="L706" s="577"/>
      <c r="M706" s="577"/>
      <c r="N706" s="577"/>
      <c r="O706" s="577"/>
      <c r="P706" s="218" t="s">
        <v>398</v>
      </c>
      <c r="Q706" s="429">
        <v>2090</v>
      </c>
      <c r="R706" s="429">
        <v>2090</v>
      </c>
      <c r="S706" s="429">
        <v>100</v>
      </c>
    </row>
    <row r="707" spans="1:19" ht="75.75" customHeight="1" x14ac:dyDescent="0.25">
      <c r="A707" s="529"/>
      <c r="B707" s="501"/>
      <c r="C707" s="614"/>
      <c r="D707" s="578"/>
      <c r="E707" s="578"/>
      <c r="F707" s="578"/>
      <c r="G707" s="578"/>
      <c r="H707" s="578"/>
      <c r="I707" s="578"/>
      <c r="J707" s="578"/>
      <c r="K707" s="578"/>
      <c r="L707" s="578"/>
      <c r="M707" s="578"/>
      <c r="N707" s="578"/>
      <c r="O707" s="578"/>
      <c r="P707" s="218" t="s">
        <v>590</v>
      </c>
      <c r="Q707" s="429">
        <v>5094</v>
      </c>
      <c r="R707" s="429">
        <v>5094</v>
      </c>
      <c r="S707" s="429">
        <v>100</v>
      </c>
    </row>
    <row r="708" spans="1:19" ht="15" customHeight="1" x14ac:dyDescent="0.25">
      <c r="A708" s="545" t="s">
        <v>105</v>
      </c>
      <c r="B708" s="514" t="s">
        <v>412</v>
      </c>
      <c r="C708" s="10" t="s">
        <v>569</v>
      </c>
      <c r="D708" s="11">
        <f>SUM(D709:D719)</f>
        <v>1162888.1000000001</v>
      </c>
      <c r="E708" s="11">
        <f>SUM(E709:E719)</f>
        <v>1171784.97</v>
      </c>
      <c r="F708" s="11">
        <f t="shared" ref="F708:M708" si="221">SUM(F709:F719)</f>
        <v>0</v>
      </c>
      <c r="G708" s="11">
        <f t="shared" si="221"/>
        <v>8419</v>
      </c>
      <c r="H708" s="11">
        <f t="shared" si="221"/>
        <v>566859.80000000005</v>
      </c>
      <c r="I708" s="11">
        <f t="shared" si="221"/>
        <v>566822.19999999995</v>
      </c>
      <c r="J708" s="11">
        <f t="shared" si="221"/>
        <v>596028.29999999993</v>
      </c>
      <c r="K708" s="11">
        <f t="shared" si="221"/>
        <v>592395.77</v>
      </c>
      <c r="L708" s="11">
        <f t="shared" si="221"/>
        <v>0</v>
      </c>
      <c r="M708" s="11">
        <f t="shared" si="221"/>
        <v>4148</v>
      </c>
      <c r="N708" s="11">
        <v>100</v>
      </c>
      <c r="O708" s="191">
        <f>E708/D708</f>
        <v>1.0076506673342001</v>
      </c>
      <c r="P708" s="523" t="s">
        <v>21</v>
      </c>
      <c r="Q708" s="523" t="s">
        <v>21</v>
      </c>
      <c r="R708" s="523" t="s">
        <v>21</v>
      </c>
      <c r="S708" s="523" t="s">
        <v>21</v>
      </c>
    </row>
    <row r="709" spans="1:19" x14ac:dyDescent="0.25">
      <c r="A709" s="546"/>
      <c r="B709" s="515"/>
      <c r="C709" s="9">
        <v>2014</v>
      </c>
      <c r="D709" s="11">
        <f t="shared" ref="D709:M709" si="222">SUM(D721+D769)</f>
        <v>1800</v>
      </c>
      <c r="E709" s="11">
        <f t="shared" si="222"/>
        <v>1800</v>
      </c>
      <c r="F709" s="11">
        <f t="shared" si="222"/>
        <v>0</v>
      </c>
      <c r="G709" s="11">
        <f t="shared" si="222"/>
        <v>0</v>
      </c>
      <c r="H709" s="11">
        <f t="shared" si="222"/>
        <v>0</v>
      </c>
      <c r="I709" s="11">
        <f t="shared" si="222"/>
        <v>0</v>
      </c>
      <c r="J709" s="11">
        <f t="shared" si="222"/>
        <v>1800</v>
      </c>
      <c r="K709" s="11">
        <f t="shared" si="222"/>
        <v>1800</v>
      </c>
      <c r="L709" s="11">
        <f t="shared" si="222"/>
        <v>0</v>
      </c>
      <c r="M709" s="11">
        <f t="shared" si="222"/>
        <v>0</v>
      </c>
      <c r="N709" s="11">
        <v>100</v>
      </c>
      <c r="O709" s="11">
        <v>100</v>
      </c>
      <c r="P709" s="524"/>
      <c r="Q709" s="524"/>
      <c r="R709" s="524"/>
      <c r="S709" s="524"/>
    </row>
    <row r="710" spans="1:19" ht="21.75" customHeight="1" x14ac:dyDescent="0.25">
      <c r="A710" s="546"/>
      <c r="B710" s="515"/>
      <c r="C710" s="9">
        <v>2015</v>
      </c>
      <c r="D710" s="11">
        <f t="shared" ref="D710:M710" si="223">SUM(D722+D770)</f>
        <v>1800</v>
      </c>
      <c r="E710" s="11">
        <f t="shared" si="223"/>
        <v>17678</v>
      </c>
      <c r="F710" s="11">
        <f t="shared" si="223"/>
        <v>0</v>
      </c>
      <c r="G710" s="11">
        <f t="shared" si="223"/>
        <v>8419</v>
      </c>
      <c r="H710" s="11">
        <f t="shared" si="223"/>
        <v>0</v>
      </c>
      <c r="I710" s="11">
        <f t="shared" si="223"/>
        <v>3051</v>
      </c>
      <c r="J710" s="11">
        <f t="shared" si="223"/>
        <v>1800</v>
      </c>
      <c r="K710" s="11">
        <f t="shared" si="223"/>
        <v>2060</v>
      </c>
      <c r="L710" s="11">
        <f t="shared" si="223"/>
        <v>0</v>
      </c>
      <c r="M710" s="11">
        <f t="shared" si="223"/>
        <v>4148</v>
      </c>
      <c r="N710" s="11">
        <v>100</v>
      </c>
      <c r="O710" s="11" t="s">
        <v>250</v>
      </c>
      <c r="P710" s="524"/>
      <c r="Q710" s="524"/>
      <c r="R710" s="524"/>
      <c r="S710" s="524"/>
    </row>
    <row r="711" spans="1:19" x14ac:dyDescent="0.25">
      <c r="A711" s="546"/>
      <c r="B711" s="515"/>
      <c r="C711" s="9">
        <v>2016</v>
      </c>
      <c r="D711" s="11">
        <f t="shared" ref="D711:M711" si="224">SUM(D723+D771)</f>
        <v>62493.100000000006</v>
      </c>
      <c r="E711" s="11">
        <f t="shared" si="224"/>
        <v>62451.7</v>
      </c>
      <c r="F711" s="11">
        <f t="shared" si="224"/>
        <v>0</v>
      </c>
      <c r="G711" s="11">
        <f t="shared" si="224"/>
        <v>0</v>
      </c>
      <c r="H711" s="11">
        <f t="shared" si="224"/>
        <v>60000</v>
      </c>
      <c r="I711" s="11">
        <f t="shared" si="224"/>
        <v>59958.7</v>
      </c>
      <c r="J711" s="11">
        <f t="shared" si="224"/>
        <v>2493.1</v>
      </c>
      <c r="K711" s="11">
        <f t="shared" si="224"/>
        <v>2493</v>
      </c>
      <c r="L711" s="11">
        <f t="shared" si="224"/>
        <v>0</v>
      </c>
      <c r="M711" s="11">
        <f t="shared" si="224"/>
        <v>0</v>
      </c>
      <c r="N711" s="11">
        <v>100</v>
      </c>
      <c r="O711" s="11">
        <v>99.93</v>
      </c>
      <c r="P711" s="524"/>
      <c r="Q711" s="524"/>
      <c r="R711" s="524"/>
      <c r="S711" s="524"/>
    </row>
    <row r="712" spans="1:19" x14ac:dyDescent="0.25">
      <c r="A712" s="546"/>
      <c r="B712" s="515"/>
      <c r="C712" s="9">
        <v>2017</v>
      </c>
      <c r="D712" s="11">
        <f t="shared" ref="D712:M712" si="225">SUM(D724+D772)</f>
        <v>49286.299999999996</v>
      </c>
      <c r="E712" s="11">
        <f t="shared" si="225"/>
        <v>49286.299999999996</v>
      </c>
      <c r="F712" s="11">
        <f t="shared" si="225"/>
        <v>0</v>
      </c>
      <c r="G712" s="11">
        <f t="shared" si="225"/>
        <v>0</v>
      </c>
      <c r="H712" s="11">
        <f t="shared" si="225"/>
        <v>0</v>
      </c>
      <c r="I712" s="11">
        <f t="shared" si="225"/>
        <v>0</v>
      </c>
      <c r="J712" s="11">
        <f t="shared" si="225"/>
        <v>49286.299999999996</v>
      </c>
      <c r="K712" s="11">
        <f t="shared" si="225"/>
        <v>49286.299999999996</v>
      </c>
      <c r="L712" s="11">
        <f t="shared" si="225"/>
        <v>0</v>
      </c>
      <c r="M712" s="11">
        <f t="shared" si="225"/>
        <v>0</v>
      </c>
      <c r="N712" s="11">
        <v>100</v>
      </c>
      <c r="O712" s="11">
        <v>100</v>
      </c>
      <c r="P712" s="524"/>
      <c r="Q712" s="524"/>
      <c r="R712" s="524"/>
      <c r="S712" s="524"/>
    </row>
    <row r="713" spans="1:19" x14ac:dyDescent="0.25">
      <c r="A713" s="546"/>
      <c r="B713" s="515"/>
      <c r="C713" s="9">
        <v>2018</v>
      </c>
      <c r="D713" s="11">
        <f t="shared" ref="D713:M713" si="226">SUM(D725+D773)</f>
        <v>48141.9</v>
      </c>
      <c r="E713" s="11">
        <f t="shared" si="226"/>
        <v>48141.9</v>
      </c>
      <c r="F713" s="11">
        <f t="shared" si="226"/>
        <v>0</v>
      </c>
      <c r="G713" s="11">
        <f t="shared" si="226"/>
        <v>0</v>
      </c>
      <c r="H713" s="11">
        <f t="shared" si="226"/>
        <v>0</v>
      </c>
      <c r="I713" s="11">
        <f t="shared" si="226"/>
        <v>0</v>
      </c>
      <c r="J713" s="11">
        <f t="shared" si="226"/>
        <v>48141.9</v>
      </c>
      <c r="K713" s="11">
        <f t="shared" si="226"/>
        <v>48141.9</v>
      </c>
      <c r="L713" s="11">
        <f t="shared" si="226"/>
        <v>0</v>
      </c>
      <c r="M713" s="11">
        <f t="shared" si="226"/>
        <v>0</v>
      </c>
      <c r="N713" s="11">
        <v>100</v>
      </c>
      <c r="O713" s="11">
        <v>100</v>
      </c>
      <c r="P713" s="524"/>
      <c r="Q713" s="524"/>
      <c r="R713" s="524"/>
      <c r="S713" s="524"/>
    </row>
    <row r="714" spans="1:19" x14ac:dyDescent="0.25">
      <c r="A714" s="546"/>
      <c r="B714" s="515"/>
      <c r="C714" s="9">
        <v>2019</v>
      </c>
      <c r="D714" s="11">
        <f t="shared" ref="D714:M714" si="227">SUM(D726+D774)</f>
        <v>106541.5</v>
      </c>
      <c r="E714" s="11">
        <f t="shared" si="227"/>
        <v>106520</v>
      </c>
      <c r="F714" s="11">
        <f t="shared" si="227"/>
        <v>0</v>
      </c>
      <c r="G714" s="11">
        <f t="shared" si="227"/>
        <v>0</v>
      </c>
      <c r="H714" s="11">
        <f t="shared" si="227"/>
        <v>39831.199999999997</v>
      </c>
      <c r="I714" s="11">
        <f t="shared" si="227"/>
        <v>39809.800000000003</v>
      </c>
      <c r="J714" s="11">
        <f t="shared" si="227"/>
        <v>66710.3</v>
      </c>
      <c r="K714" s="11">
        <f t="shared" si="227"/>
        <v>66710.2</v>
      </c>
      <c r="L714" s="11">
        <f t="shared" si="227"/>
        <v>0</v>
      </c>
      <c r="M714" s="11">
        <f t="shared" si="227"/>
        <v>0</v>
      </c>
      <c r="N714" s="11">
        <v>100</v>
      </c>
      <c r="O714" s="11">
        <v>99.98</v>
      </c>
      <c r="P714" s="524"/>
      <c r="Q714" s="524"/>
      <c r="R714" s="524"/>
      <c r="S714" s="524"/>
    </row>
    <row r="715" spans="1:19" x14ac:dyDescent="0.25">
      <c r="A715" s="546"/>
      <c r="B715" s="515"/>
      <c r="C715" s="9">
        <v>2020</v>
      </c>
      <c r="D715" s="11">
        <f t="shared" ref="D715:M715" si="228">SUM(D727+D775)</f>
        <v>105965.5</v>
      </c>
      <c r="E715" s="11">
        <f t="shared" si="228"/>
        <v>105964.57</v>
      </c>
      <c r="F715" s="11">
        <f t="shared" si="228"/>
        <v>0</v>
      </c>
      <c r="G715" s="11">
        <f t="shared" si="228"/>
        <v>0</v>
      </c>
      <c r="H715" s="11">
        <f t="shared" si="228"/>
        <v>38334.9</v>
      </c>
      <c r="I715" s="11">
        <f t="shared" si="228"/>
        <v>38334.1</v>
      </c>
      <c r="J715" s="11">
        <f t="shared" si="228"/>
        <v>67630.600000000006</v>
      </c>
      <c r="K715" s="11">
        <f t="shared" si="228"/>
        <v>67630.47</v>
      </c>
      <c r="L715" s="11">
        <f t="shared" si="228"/>
        <v>0</v>
      </c>
      <c r="M715" s="11">
        <f t="shared" si="228"/>
        <v>0</v>
      </c>
      <c r="N715" s="11">
        <v>100</v>
      </c>
      <c r="O715" s="191">
        <f t="shared" ref="O715:O720" si="229">E715/D715</f>
        <v>0.99999122355861114</v>
      </c>
      <c r="P715" s="524"/>
      <c r="Q715" s="524"/>
      <c r="R715" s="524"/>
      <c r="S715" s="524"/>
    </row>
    <row r="716" spans="1:19" x14ac:dyDescent="0.25">
      <c r="A716" s="546"/>
      <c r="B716" s="515"/>
      <c r="C716" s="9">
        <v>2021</v>
      </c>
      <c r="D716" s="11">
        <f t="shared" ref="D716:M716" si="230">SUM(D728+D776)</f>
        <v>112585.60000000001</v>
      </c>
      <c r="E716" s="11">
        <f t="shared" si="230"/>
        <v>112019.5</v>
      </c>
      <c r="F716" s="11">
        <f t="shared" si="230"/>
        <v>0</v>
      </c>
      <c r="G716" s="11">
        <f t="shared" si="230"/>
        <v>0</v>
      </c>
      <c r="H716" s="11">
        <f t="shared" si="230"/>
        <v>43977.9</v>
      </c>
      <c r="I716" s="11">
        <f t="shared" si="230"/>
        <v>43411.8</v>
      </c>
      <c r="J716" s="11">
        <f t="shared" si="230"/>
        <v>68607.7</v>
      </c>
      <c r="K716" s="11">
        <f t="shared" si="230"/>
        <v>68607.7</v>
      </c>
      <c r="L716" s="11">
        <f t="shared" si="230"/>
        <v>0</v>
      </c>
      <c r="M716" s="11">
        <f t="shared" si="230"/>
        <v>0</v>
      </c>
      <c r="N716" s="11">
        <v>100</v>
      </c>
      <c r="O716" s="191">
        <f t="shared" si="229"/>
        <v>0.99497182588181787</v>
      </c>
      <c r="P716" s="524"/>
      <c r="Q716" s="524"/>
      <c r="R716" s="524"/>
      <c r="S716" s="524"/>
    </row>
    <row r="717" spans="1:19" x14ac:dyDescent="0.25">
      <c r="A717" s="546"/>
      <c r="B717" s="515"/>
      <c r="C717" s="9">
        <v>2022</v>
      </c>
      <c r="D717" s="11">
        <f t="shared" ref="D717:M717" si="231">SUM(D729+D777)</f>
        <v>136407.5</v>
      </c>
      <c r="E717" s="11">
        <f t="shared" si="231"/>
        <v>136175.70000000001</v>
      </c>
      <c r="F717" s="11">
        <f t="shared" si="231"/>
        <v>0</v>
      </c>
      <c r="G717" s="11">
        <f t="shared" si="231"/>
        <v>0</v>
      </c>
      <c r="H717" s="11">
        <f t="shared" si="231"/>
        <v>51006.2</v>
      </c>
      <c r="I717" s="11">
        <f t="shared" si="231"/>
        <v>50774.5</v>
      </c>
      <c r="J717" s="11">
        <f t="shared" si="231"/>
        <v>85401.3</v>
      </c>
      <c r="K717" s="11">
        <f t="shared" si="231"/>
        <v>85401.2</v>
      </c>
      <c r="L717" s="11">
        <f t="shared" si="231"/>
        <v>0</v>
      </c>
      <c r="M717" s="11">
        <f t="shared" si="231"/>
        <v>0</v>
      </c>
      <c r="N717" s="11">
        <v>100</v>
      </c>
      <c r="O717" s="191">
        <f t="shared" si="229"/>
        <v>0.99830067994795013</v>
      </c>
      <c r="P717" s="524"/>
      <c r="Q717" s="524"/>
      <c r="R717" s="524"/>
      <c r="S717" s="524"/>
    </row>
    <row r="718" spans="1:19" x14ac:dyDescent="0.25">
      <c r="A718" s="546"/>
      <c r="B718" s="515"/>
      <c r="C718" s="9">
        <v>2023</v>
      </c>
      <c r="D718" s="11">
        <f>SUM(D730+D778)</f>
        <v>194100.9</v>
      </c>
      <c r="E718" s="11">
        <f t="shared" ref="E718:M718" si="232">SUM(E730+E778)</f>
        <v>193515.6</v>
      </c>
      <c r="F718" s="11">
        <f t="shared" si="232"/>
        <v>0</v>
      </c>
      <c r="G718" s="11">
        <f t="shared" si="232"/>
        <v>0</v>
      </c>
      <c r="H718" s="11">
        <f t="shared" si="232"/>
        <v>100238.90000000001</v>
      </c>
      <c r="I718" s="11">
        <f t="shared" si="232"/>
        <v>99653.6</v>
      </c>
      <c r="J718" s="11">
        <f t="shared" si="232"/>
        <v>93862</v>
      </c>
      <c r="K718" s="11">
        <f t="shared" si="232"/>
        <v>93862</v>
      </c>
      <c r="L718" s="11">
        <f t="shared" si="232"/>
        <v>0</v>
      </c>
      <c r="M718" s="11">
        <f t="shared" si="232"/>
        <v>0</v>
      </c>
      <c r="N718" s="11">
        <v>100</v>
      </c>
      <c r="O718" s="191">
        <f t="shared" si="229"/>
        <v>0.99698455803141572</v>
      </c>
      <c r="P718" s="524"/>
      <c r="Q718" s="524"/>
      <c r="R718" s="524"/>
      <c r="S718" s="524"/>
    </row>
    <row r="719" spans="1:19" x14ac:dyDescent="0.25">
      <c r="A719" s="547"/>
      <c r="B719" s="516"/>
      <c r="C719" s="9">
        <v>2024</v>
      </c>
      <c r="D719" s="11">
        <f>SUM(D731+D779)</f>
        <v>343765.8</v>
      </c>
      <c r="E719" s="11">
        <f t="shared" ref="E719:M719" si="233">SUM(E731+E779)</f>
        <v>338231.7</v>
      </c>
      <c r="F719" s="11">
        <f t="shared" si="233"/>
        <v>0</v>
      </c>
      <c r="G719" s="11">
        <f t="shared" si="233"/>
        <v>0</v>
      </c>
      <c r="H719" s="11">
        <f t="shared" si="233"/>
        <v>233470.7</v>
      </c>
      <c r="I719" s="11">
        <f t="shared" si="233"/>
        <v>231828.7</v>
      </c>
      <c r="J719" s="11">
        <f t="shared" si="233"/>
        <v>110295.09999999999</v>
      </c>
      <c r="K719" s="11">
        <f t="shared" si="233"/>
        <v>106403</v>
      </c>
      <c r="L719" s="11">
        <f t="shared" si="233"/>
        <v>0</v>
      </c>
      <c r="M719" s="11">
        <f t="shared" si="233"/>
        <v>0</v>
      </c>
      <c r="N719" s="11">
        <v>100</v>
      </c>
      <c r="O719" s="191">
        <f t="shared" si="229"/>
        <v>0.98390153994376406</v>
      </c>
      <c r="P719" s="525"/>
      <c r="Q719" s="525"/>
      <c r="R719" s="525"/>
      <c r="S719" s="525"/>
    </row>
    <row r="720" spans="1:19" ht="15" customHeight="1" x14ac:dyDescent="0.25">
      <c r="A720" s="530" t="s">
        <v>106</v>
      </c>
      <c r="B720" s="533" t="s">
        <v>413</v>
      </c>
      <c r="C720" s="13" t="s">
        <v>569</v>
      </c>
      <c r="D720" s="14">
        <f>SUM(D721:D731)</f>
        <v>108082.8</v>
      </c>
      <c r="E720" s="14">
        <f t="shared" ref="E720:M720" si="234">SUM(E721:E731)</f>
        <v>120068.56999999999</v>
      </c>
      <c r="F720" s="14">
        <f t="shared" si="234"/>
        <v>0</v>
      </c>
      <c r="G720" s="14">
        <f t="shared" si="234"/>
        <v>8419</v>
      </c>
      <c r="H720" s="14">
        <f t="shared" si="234"/>
        <v>64922.400000000001</v>
      </c>
      <c r="I720" s="14">
        <f t="shared" si="234"/>
        <v>67973.399999999994</v>
      </c>
      <c r="J720" s="14">
        <f t="shared" si="234"/>
        <v>43160.399999999994</v>
      </c>
      <c r="K720" s="14">
        <f t="shared" si="234"/>
        <v>39528.17</v>
      </c>
      <c r="L720" s="14">
        <f t="shared" si="234"/>
        <v>0</v>
      </c>
      <c r="M720" s="14">
        <f t="shared" si="234"/>
        <v>4148</v>
      </c>
      <c r="N720" s="14">
        <v>100</v>
      </c>
      <c r="O720" s="188">
        <f t="shared" si="229"/>
        <v>1.1108943328633232</v>
      </c>
      <c r="P720" s="536" t="s">
        <v>21</v>
      </c>
      <c r="Q720" s="536" t="s">
        <v>21</v>
      </c>
      <c r="R720" s="536" t="s">
        <v>21</v>
      </c>
      <c r="S720" s="536" t="s">
        <v>21</v>
      </c>
    </row>
    <row r="721" spans="1:19" x14ac:dyDescent="0.25">
      <c r="A721" s="531"/>
      <c r="B721" s="534"/>
      <c r="C721" s="55">
        <v>2014</v>
      </c>
      <c r="D721" s="58">
        <f>SUM(D732)</f>
        <v>1700</v>
      </c>
      <c r="E721" s="58">
        <f t="shared" ref="E721:M721" si="235">SUM(E732)</f>
        <v>1700</v>
      </c>
      <c r="F721" s="58">
        <f t="shared" si="235"/>
        <v>0</v>
      </c>
      <c r="G721" s="58">
        <f t="shared" si="235"/>
        <v>0</v>
      </c>
      <c r="H721" s="58">
        <f t="shared" si="235"/>
        <v>0</v>
      </c>
      <c r="I721" s="58">
        <f t="shared" si="235"/>
        <v>0</v>
      </c>
      <c r="J721" s="58">
        <f t="shared" si="235"/>
        <v>1700</v>
      </c>
      <c r="K721" s="58">
        <f t="shared" si="235"/>
        <v>1700</v>
      </c>
      <c r="L721" s="58">
        <f t="shared" si="235"/>
        <v>0</v>
      </c>
      <c r="M721" s="58">
        <f t="shared" si="235"/>
        <v>0</v>
      </c>
      <c r="N721" s="58">
        <v>100</v>
      </c>
      <c r="O721" s="58">
        <v>100</v>
      </c>
      <c r="P721" s="537"/>
      <c r="Q721" s="537"/>
      <c r="R721" s="537"/>
      <c r="S721" s="537"/>
    </row>
    <row r="722" spans="1:19" ht="21" customHeight="1" x14ac:dyDescent="0.25">
      <c r="A722" s="531"/>
      <c r="B722" s="534"/>
      <c r="C722" s="55">
        <v>2015</v>
      </c>
      <c r="D722" s="58">
        <f>SUM(D735)</f>
        <v>1700</v>
      </c>
      <c r="E722" s="58">
        <f t="shared" ref="E722:M722" si="236">SUM(E735)</f>
        <v>17578</v>
      </c>
      <c r="F722" s="58">
        <f t="shared" si="236"/>
        <v>0</v>
      </c>
      <c r="G722" s="58">
        <f t="shared" si="236"/>
        <v>8419</v>
      </c>
      <c r="H722" s="58">
        <f t="shared" si="236"/>
        <v>0</v>
      </c>
      <c r="I722" s="58">
        <f t="shared" si="236"/>
        <v>3051</v>
      </c>
      <c r="J722" s="58">
        <f t="shared" si="236"/>
        <v>1700</v>
      </c>
      <c r="K722" s="58">
        <f t="shared" si="236"/>
        <v>1960</v>
      </c>
      <c r="L722" s="58">
        <f t="shared" si="236"/>
        <v>0</v>
      </c>
      <c r="M722" s="58">
        <f t="shared" si="236"/>
        <v>4148</v>
      </c>
      <c r="N722" s="58">
        <v>100</v>
      </c>
      <c r="O722" s="58" t="s">
        <v>247</v>
      </c>
      <c r="P722" s="537"/>
      <c r="Q722" s="537"/>
      <c r="R722" s="537"/>
      <c r="S722" s="537"/>
    </row>
    <row r="723" spans="1:19" x14ac:dyDescent="0.25">
      <c r="A723" s="531"/>
      <c r="B723" s="534"/>
      <c r="C723" s="55">
        <v>2016</v>
      </c>
      <c r="D723" s="58">
        <f>SUM(D738)</f>
        <v>0</v>
      </c>
      <c r="E723" s="58">
        <f t="shared" ref="E723:M723" si="237">SUM(E738)</f>
        <v>0</v>
      </c>
      <c r="F723" s="58">
        <f t="shared" si="237"/>
        <v>0</v>
      </c>
      <c r="G723" s="58">
        <f t="shared" si="237"/>
        <v>0</v>
      </c>
      <c r="H723" s="58">
        <f t="shared" si="237"/>
        <v>0</v>
      </c>
      <c r="I723" s="58">
        <f t="shared" si="237"/>
        <v>0</v>
      </c>
      <c r="J723" s="58">
        <f t="shared" si="237"/>
        <v>0</v>
      </c>
      <c r="K723" s="58">
        <f t="shared" si="237"/>
        <v>0</v>
      </c>
      <c r="L723" s="58">
        <f t="shared" si="237"/>
        <v>0</v>
      </c>
      <c r="M723" s="58">
        <f t="shared" si="237"/>
        <v>0</v>
      </c>
      <c r="N723" s="58">
        <v>0</v>
      </c>
      <c r="O723" s="58">
        <v>0</v>
      </c>
      <c r="P723" s="537"/>
      <c r="Q723" s="537"/>
      <c r="R723" s="537"/>
      <c r="S723" s="537"/>
    </row>
    <row r="724" spans="1:19" x14ac:dyDescent="0.25">
      <c r="A724" s="531"/>
      <c r="B724" s="534"/>
      <c r="C724" s="55">
        <v>2017</v>
      </c>
      <c r="D724" s="58">
        <f>SUM(D739)</f>
        <v>2252.6</v>
      </c>
      <c r="E724" s="58">
        <f t="shared" ref="E724:M724" si="238">SUM(E739)</f>
        <v>2252.6</v>
      </c>
      <c r="F724" s="58">
        <f t="shared" si="238"/>
        <v>0</v>
      </c>
      <c r="G724" s="58">
        <f t="shared" si="238"/>
        <v>0</v>
      </c>
      <c r="H724" s="58">
        <f t="shared" si="238"/>
        <v>0</v>
      </c>
      <c r="I724" s="58">
        <f t="shared" si="238"/>
        <v>0</v>
      </c>
      <c r="J724" s="58">
        <f t="shared" si="238"/>
        <v>2252.6</v>
      </c>
      <c r="K724" s="58">
        <f t="shared" si="238"/>
        <v>2252.6</v>
      </c>
      <c r="L724" s="58">
        <f t="shared" si="238"/>
        <v>0</v>
      </c>
      <c r="M724" s="58">
        <f t="shared" si="238"/>
        <v>0</v>
      </c>
      <c r="N724" s="58">
        <v>100</v>
      </c>
      <c r="O724" s="58">
        <v>100</v>
      </c>
      <c r="P724" s="537"/>
      <c r="Q724" s="537"/>
      <c r="R724" s="537"/>
      <c r="S724" s="537"/>
    </row>
    <row r="725" spans="1:19" x14ac:dyDescent="0.25">
      <c r="A725" s="531"/>
      <c r="B725" s="534"/>
      <c r="C725" s="55">
        <v>2018</v>
      </c>
      <c r="D725" s="58">
        <f>SUM(D742)</f>
        <v>2160</v>
      </c>
      <c r="E725" s="58">
        <f t="shared" ref="E725:M725" si="239">SUM(E742)</f>
        <v>2160</v>
      </c>
      <c r="F725" s="58">
        <f t="shared" si="239"/>
        <v>0</v>
      </c>
      <c r="G725" s="58">
        <f t="shared" si="239"/>
        <v>0</v>
      </c>
      <c r="H725" s="58">
        <f t="shared" si="239"/>
        <v>0</v>
      </c>
      <c r="I725" s="58">
        <f t="shared" si="239"/>
        <v>0</v>
      </c>
      <c r="J725" s="58">
        <f t="shared" si="239"/>
        <v>2160</v>
      </c>
      <c r="K725" s="58">
        <f t="shared" si="239"/>
        <v>2160</v>
      </c>
      <c r="L725" s="58">
        <f t="shared" si="239"/>
        <v>0</v>
      </c>
      <c r="M725" s="58">
        <f t="shared" si="239"/>
        <v>0</v>
      </c>
      <c r="N725" s="58">
        <v>100</v>
      </c>
      <c r="O725" s="58">
        <v>100</v>
      </c>
      <c r="P725" s="537"/>
      <c r="Q725" s="537"/>
      <c r="R725" s="537"/>
      <c r="S725" s="537"/>
    </row>
    <row r="726" spans="1:19" x14ac:dyDescent="0.25">
      <c r="A726" s="531"/>
      <c r="B726" s="534"/>
      <c r="C726" s="55">
        <v>2019</v>
      </c>
      <c r="D726" s="58">
        <f>SUM(D745)</f>
        <v>2640.1</v>
      </c>
      <c r="E726" s="58">
        <f t="shared" ref="E726:M726" si="240">SUM(E745)</f>
        <v>2640.1</v>
      </c>
      <c r="F726" s="58">
        <f t="shared" si="240"/>
        <v>0</v>
      </c>
      <c r="G726" s="58">
        <f t="shared" si="240"/>
        <v>0</v>
      </c>
      <c r="H726" s="58">
        <f t="shared" si="240"/>
        <v>0</v>
      </c>
      <c r="I726" s="58">
        <f t="shared" si="240"/>
        <v>0</v>
      </c>
      <c r="J726" s="58">
        <f t="shared" si="240"/>
        <v>2640.1</v>
      </c>
      <c r="K726" s="58">
        <f t="shared" si="240"/>
        <v>2640.1</v>
      </c>
      <c r="L726" s="58">
        <f t="shared" si="240"/>
        <v>0</v>
      </c>
      <c r="M726" s="58">
        <f t="shared" si="240"/>
        <v>0</v>
      </c>
      <c r="N726" s="58">
        <v>100</v>
      </c>
      <c r="O726" s="58">
        <v>100</v>
      </c>
      <c r="P726" s="537"/>
      <c r="Q726" s="537"/>
      <c r="R726" s="537"/>
      <c r="S726" s="537"/>
    </row>
    <row r="727" spans="1:19" x14ac:dyDescent="0.25">
      <c r="A727" s="531"/>
      <c r="B727" s="534"/>
      <c r="C727" s="55">
        <v>2020</v>
      </c>
      <c r="D727" s="58">
        <f>SUM(D760)</f>
        <v>40.299999999999997</v>
      </c>
      <c r="E727" s="58">
        <f t="shared" ref="E727:M727" si="241">SUM(E760)</f>
        <v>40.270000000000003</v>
      </c>
      <c r="F727" s="58">
        <f t="shared" si="241"/>
        <v>0</v>
      </c>
      <c r="G727" s="58">
        <f t="shared" si="241"/>
        <v>0</v>
      </c>
      <c r="H727" s="58">
        <f t="shared" si="241"/>
        <v>0</v>
      </c>
      <c r="I727" s="58">
        <f t="shared" si="241"/>
        <v>0</v>
      </c>
      <c r="J727" s="58">
        <f t="shared" si="241"/>
        <v>40.299999999999997</v>
      </c>
      <c r="K727" s="58">
        <f t="shared" si="241"/>
        <v>40.270000000000003</v>
      </c>
      <c r="L727" s="58">
        <f t="shared" si="241"/>
        <v>0</v>
      </c>
      <c r="M727" s="58">
        <f t="shared" si="241"/>
        <v>0</v>
      </c>
      <c r="N727" s="58">
        <v>100</v>
      </c>
      <c r="O727" s="187">
        <f>E727/D727</f>
        <v>0.99925558312655105</v>
      </c>
      <c r="P727" s="537"/>
      <c r="Q727" s="537"/>
      <c r="R727" s="537"/>
      <c r="S727" s="537"/>
    </row>
    <row r="728" spans="1:19" x14ac:dyDescent="0.25">
      <c r="A728" s="531"/>
      <c r="B728" s="534"/>
      <c r="C728" s="55">
        <v>2021</v>
      </c>
      <c r="D728" s="58">
        <f>SUM(D748+D761)</f>
        <v>5785.1</v>
      </c>
      <c r="E728" s="58">
        <f t="shared" ref="E728:M728" si="242">SUM(E748+E761)</f>
        <v>5785.1</v>
      </c>
      <c r="F728" s="58">
        <f t="shared" si="242"/>
        <v>0</v>
      </c>
      <c r="G728" s="58">
        <f t="shared" si="242"/>
        <v>0</v>
      </c>
      <c r="H728" s="58">
        <f t="shared" si="242"/>
        <v>0</v>
      </c>
      <c r="I728" s="58">
        <f t="shared" si="242"/>
        <v>0</v>
      </c>
      <c r="J728" s="58">
        <f t="shared" si="242"/>
        <v>5785.1</v>
      </c>
      <c r="K728" s="58">
        <f t="shared" si="242"/>
        <v>5785.1</v>
      </c>
      <c r="L728" s="58">
        <f t="shared" si="242"/>
        <v>0</v>
      </c>
      <c r="M728" s="58">
        <f t="shared" si="242"/>
        <v>0</v>
      </c>
      <c r="N728" s="58">
        <v>100</v>
      </c>
      <c r="O728" s="187">
        <f>E728/D728</f>
        <v>1</v>
      </c>
      <c r="P728" s="537"/>
      <c r="Q728" s="537"/>
      <c r="R728" s="537"/>
      <c r="S728" s="537"/>
    </row>
    <row r="729" spans="1:19" x14ac:dyDescent="0.25">
      <c r="A729" s="531"/>
      <c r="B729" s="534"/>
      <c r="C729" s="55">
        <v>2022</v>
      </c>
      <c r="D729" s="58">
        <f>SUM(D751+D765+D762)</f>
        <v>20242</v>
      </c>
      <c r="E729" s="58">
        <f t="shared" ref="E729:M729" si="243">SUM(E751+E765+E762)</f>
        <v>20241.900000000001</v>
      </c>
      <c r="F729" s="58">
        <f t="shared" si="243"/>
        <v>0</v>
      </c>
      <c r="G729" s="58">
        <f t="shared" si="243"/>
        <v>0</v>
      </c>
      <c r="H729" s="58">
        <f t="shared" si="243"/>
        <v>7634</v>
      </c>
      <c r="I729" s="58">
        <f t="shared" si="243"/>
        <v>7634</v>
      </c>
      <c r="J729" s="58">
        <f t="shared" si="243"/>
        <v>12608</v>
      </c>
      <c r="K729" s="58">
        <f t="shared" si="243"/>
        <v>12607.9</v>
      </c>
      <c r="L729" s="58">
        <f t="shared" si="243"/>
        <v>0</v>
      </c>
      <c r="M729" s="58">
        <f t="shared" si="243"/>
        <v>0</v>
      </c>
      <c r="N729" s="58">
        <v>100</v>
      </c>
      <c r="O729" s="187">
        <f>E729/D729</f>
        <v>0.999995059776702</v>
      </c>
      <c r="P729" s="537"/>
      <c r="Q729" s="537"/>
      <c r="R729" s="537"/>
      <c r="S729" s="537"/>
    </row>
    <row r="730" spans="1:19" x14ac:dyDescent="0.25">
      <c r="A730" s="531"/>
      <c r="B730" s="534"/>
      <c r="C730" s="55">
        <v>2023</v>
      </c>
      <c r="D730" s="58">
        <f>SUM(D754+D763+D766)</f>
        <v>31717.9</v>
      </c>
      <c r="E730" s="58">
        <f t="shared" ref="E730:M730" si="244">SUM(E754+E763+E766)</f>
        <v>31717.9</v>
      </c>
      <c r="F730" s="58">
        <f t="shared" si="244"/>
        <v>0</v>
      </c>
      <c r="G730" s="58">
        <f t="shared" si="244"/>
        <v>0</v>
      </c>
      <c r="H730" s="58">
        <f t="shared" si="244"/>
        <v>27742.799999999999</v>
      </c>
      <c r="I730" s="58">
        <f t="shared" si="244"/>
        <v>27742.799999999999</v>
      </c>
      <c r="J730" s="58">
        <f t="shared" si="244"/>
        <v>3975.1</v>
      </c>
      <c r="K730" s="58">
        <f t="shared" si="244"/>
        <v>3975.1</v>
      </c>
      <c r="L730" s="58">
        <f t="shared" si="244"/>
        <v>0</v>
      </c>
      <c r="M730" s="58">
        <f t="shared" si="244"/>
        <v>0</v>
      </c>
      <c r="N730" s="58">
        <v>100</v>
      </c>
      <c r="O730" s="187">
        <v>1</v>
      </c>
      <c r="P730" s="537"/>
      <c r="Q730" s="537"/>
      <c r="R730" s="537"/>
      <c r="S730" s="537"/>
    </row>
    <row r="731" spans="1:19" x14ac:dyDescent="0.25">
      <c r="A731" s="532"/>
      <c r="B731" s="535"/>
      <c r="C731" s="55">
        <v>2024</v>
      </c>
      <c r="D731" s="58">
        <f>SUM(D757+D764+D767)</f>
        <v>39844.800000000003</v>
      </c>
      <c r="E731" s="58">
        <f t="shared" ref="E731:M731" si="245">SUM(E757+E764+E767)</f>
        <v>35952.699999999997</v>
      </c>
      <c r="F731" s="58">
        <f t="shared" si="245"/>
        <v>0</v>
      </c>
      <c r="G731" s="58">
        <f t="shared" si="245"/>
        <v>0</v>
      </c>
      <c r="H731" s="58">
        <f t="shared" si="245"/>
        <v>29545.599999999999</v>
      </c>
      <c r="I731" s="58">
        <f t="shared" si="245"/>
        <v>29545.599999999999</v>
      </c>
      <c r="J731" s="58">
        <f t="shared" si="245"/>
        <v>10299.200000000001</v>
      </c>
      <c r="K731" s="58">
        <f t="shared" si="245"/>
        <v>6407.1</v>
      </c>
      <c r="L731" s="58">
        <f t="shared" si="245"/>
        <v>0</v>
      </c>
      <c r="M731" s="58">
        <f t="shared" si="245"/>
        <v>0</v>
      </c>
      <c r="N731" s="58">
        <v>100</v>
      </c>
      <c r="O731" s="187">
        <f>E731/D731</f>
        <v>0.90231849576356249</v>
      </c>
      <c r="P731" s="538"/>
      <c r="Q731" s="538"/>
      <c r="R731" s="538"/>
      <c r="S731" s="538"/>
    </row>
    <row r="732" spans="1:19" ht="40.5" customHeight="1" x14ac:dyDescent="0.25">
      <c r="A732" s="527" t="s">
        <v>291</v>
      </c>
      <c r="B732" s="550" t="s">
        <v>111</v>
      </c>
      <c r="C732" s="500">
        <v>2014</v>
      </c>
      <c r="D732" s="502">
        <v>1700</v>
      </c>
      <c r="E732" s="502">
        <v>1700</v>
      </c>
      <c r="F732" s="502">
        <v>0</v>
      </c>
      <c r="G732" s="502">
        <v>0</v>
      </c>
      <c r="H732" s="502">
        <v>0</v>
      </c>
      <c r="I732" s="502">
        <v>0</v>
      </c>
      <c r="J732" s="502">
        <v>1700</v>
      </c>
      <c r="K732" s="502">
        <v>1700</v>
      </c>
      <c r="L732" s="502">
        <v>0</v>
      </c>
      <c r="M732" s="502">
        <v>0</v>
      </c>
      <c r="N732" s="502">
        <v>100</v>
      </c>
      <c r="O732" s="502">
        <v>100</v>
      </c>
      <c r="P732" s="22" t="s">
        <v>112</v>
      </c>
      <c r="Q732" s="7">
        <v>1</v>
      </c>
      <c r="R732" s="7">
        <v>1</v>
      </c>
      <c r="S732" s="7">
        <v>100</v>
      </c>
    </row>
    <row r="733" spans="1:19" ht="25.5" customHeight="1" x14ac:dyDescent="0.25">
      <c r="A733" s="528"/>
      <c r="B733" s="551"/>
      <c r="C733" s="507"/>
      <c r="D733" s="526"/>
      <c r="E733" s="526"/>
      <c r="F733" s="526"/>
      <c r="G733" s="526"/>
      <c r="H733" s="526"/>
      <c r="I733" s="526"/>
      <c r="J733" s="526"/>
      <c r="K733" s="526"/>
      <c r="L733" s="526"/>
      <c r="M733" s="526"/>
      <c r="N733" s="526"/>
      <c r="O733" s="526"/>
      <c r="P733" s="25" t="s">
        <v>114</v>
      </c>
      <c r="Q733" s="21">
        <v>10</v>
      </c>
      <c r="R733" s="21">
        <v>10</v>
      </c>
      <c r="S733" s="21">
        <v>100</v>
      </c>
    </row>
    <row r="734" spans="1:19" ht="40.5" customHeight="1" x14ac:dyDescent="0.25">
      <c r="A734" s="528"/>
      <c r="B734" s="551"/>
      <c r="C734" s="501"/>
      <c r="D734" s="503"/>
      <c r="E734" s="503"/>
      <c r="F734" s="503"/>
      <c r="G734" s="503"/>
      <c r="H734" s="503"/>
      <c r="I734" s="503"/>
      <c r="J734" s="503"/>
      <c r="K734" s="503"/>
      <c r="L734" s="503"/>
      <c r="M734" s="503"/>
      <c r="N734" s="503"/>
      <c r="O734" s="503"/>
      <c r="P734" s="26" t="s">
        <v>115</v>
      </c>
      <c r="Q734" s="21">
        <v>10</v>
      </c>
      <c r="R734" s="21">
        <v>10</v>
      </c>
      <c r="S734" s="21">
        <v>100</v>
      </c>
    </row>
    <row r="735" spans="1:19" ht="40.5" customHeight="1" x14ac:dyDescent="0.25">
      <c r="A735" s="528"/>
      <c r="B735" s="551"/>
      <c r="C735" s="500">
        <v>2015</v>
      </c>
      <c r="D735" s="502">
        <v>1700</v>
      </c>
      <c r="E735" s="502">
        <v>17578</v>
      </c>
      <c r="F735" s="502">
        <v>0</v>
      </c>
      <c r="G735" s="502">
        <v>8419</v>
      </c>
      <c r="H735" s="502">
        <v>0</v>
      </c>
      <c r="I735" s="502">
        <v>3051</v>
      </c>
      <c r="J735" s="502">
        <v>1700</v>
      </c>
      <c r="K735" s="502">
        <v>1960</v>
      </c>
      <c r="L735" s="502">
        <v>0</v>
      </c>
      <c r="M735" s="502">
        <v>4148</v>
      </c>
      <c r="N735" s="502">
        <v>100</v>
      </c>
      <c r="O735" s="502" t="s">
        <v>247</v>
      </c>
      <c r="P735" s="22" t="s">
        <v>112</v>
      </c>
      <c r="Q735" s="67">
        <v>1</v>
      </c>
      <c r="R735" s="67">
        <v>8</v>
      </c>
      <c r="S735" s="67" t="s">
        <v>248</v>
      </c>
    </row>
    <row r="736" spans="1:19" ht="27" customHeight="1" x14ac:dyDescent="0.25">
      <c r="A736" s="528"/>
      <c r="B736" s="551"/>
      <c r="C736" s="507"/>
      <c r="D736" s="526"/>
      <c r="E736" s="526"/>
      <c r="F736" s="526"/>
      <c r="G736" s="526"/>
      <c r="H736" s="526"/>
      <c r="I736" s="526"/>
      <c r="J736" s="526"/>
      <c r="K736" s="526"/>
      <c r="L736" s="526"/>
      <c r="M736" s="526"/>
      <c r="N736" s="526"/>
      <c r="O736" s="526"/>
      <c r="P736" s="25" t="s">
        <v>114</v>
      </c>
      <c r="Q736" s="67">
        <v>5</v>
      </c>
      <c r="R736" s="67">
        <v>5</v>
      </c>
      <c r="S736" s="67">
        <v>100</v>
      </c>
    </row>
    <row r="737" spans="1:19" ht="40.5" customHeight="1" x14ac:dyDescent="0.25">
      <c r="A737" s="528"/>
      <c r="B737" s="551"/>
      <c r="C737" s="501"/>
      <c r="D737" s="503"/>
      <c r="E737" s="503"/>
      <c r="F737" s="503"/>
      <c r="G737" s="503"/>
      <c r="H737" s="503"/>
      <c r="I737" s="503"/>
      <c r="J737" s="503"/>
      <c r="K737" s="503"/>
      <c r="L737" s="503"/>
      <c r="M737" s="503"/>
      <c r="N737" s="503"/>
      <c r="O737" s="503"/>
      <c r="P737" s="26" t="s">
        <v>115</v>
      </c>
      <c r="Q737" s="67">
        <v>2</v>
      </c>
      <c r="R737" s="67">
        <v>2</v>
      </c>
      <c r="S737" s="67">
        <v>100</v>
      </c>
    </row>
    <row r="738" spans="1:19" ht="40.5" customHeight="1" x14ac:dyDescent="0.25">
      <c r="A738" s="528"/>
      <c r="B738" s="551"/>
      <c r="C738" s="91">
        <v>2016</v>
      </c>
      <c r="D738" s="95">
        <v>0</v>
      </c>
      <c r="E738" s="95">
        <v>0</v>
      </c>
      <c r="F738" s="95">
        <v>0</v>
      </c>
      <c r="G738" s="95">
        <v>0</v>
      </c>
      <c r="H738" s="95">
        <v>0</v>
      </c>
      <c r="I738" s="95">
        <v>0</v>
      </c>
      <c r="J738" s="95">
        <v>0</v>
      </c>
      <c r="K738" s="95">
        <v>0</v>
      </c>
      <c r="L738" s="95">
        <v>0</v>
      </c>
      <c r="M738" s="95">
        <v>0</v>
      </c>
      <c r="N738" s="95">
        <v>0</v>
      </c>
      <c r="O738" s="95">
        <v>0</v>
      </c>
      <c r="P738" s="105" t="s">
        <v>239</v>
      </c>
      <c r="Q738" s="96" t="s">
        <v>239</v>
      </c>
      <c r="R738" s="96" t="s">
        <v>239</v>
      </c>
      <c r="S738" s="96" t="s">
        <v>239</v>
      </c>
    </row>
    <row r="739" spans="1:19" ht="40.5" customHeight="1" x14ac:dyDescent="0.25">
      <c r="A739" s="528"/>
      <c r="B739" s="551"/>
      <c r="C739" s="500">
        <v>2017</v>
      </c>
      <c r="D739" s="502">
        <v>2252.6</v>
      </c>
      <c r="E739" s="502">
        <v>2252.6</v>
      </c>
      <c r="F739" s="502">
        <v>0</v>
      </c>
      <c r="G739" s="502">
        <v>0</v>
      </c>
      <c r="H739" s="502">
        <v>0</v>
      </c>
      <c r="I739" s="502">
        <v>0</v>
      </c>
      <c r="J739" s="502">
        <v>2252.6</v>
      </c>
      <c r="K739" s="502">
        <v>2252.6</v>
      </c>
      <c r="L739" s="502">
        <v>0</v>
      </c>
      <c r="M739" s="502">
        <v>0</v>
      </c>
      <c r="N739" s="502">
        <v>100</v>
      </c>
      <c r="O739" s="502">
        <v>100</v>
      </c>
      <c r="P739" s="22" t="s">
        <v>112</v>
      </c>
      <c r="Q739" s="114">
        <v>1</v>
      </c>
      <c r="R739" s="114">
        <v>1</v>
      </c>
      <c r="S739" s="114">
        <v>100</v>
      </c>
    </row>
    <row r="740" spans="1:19" ht="28.5" customHeight="1" x14ac:dyDescent="0.25">
      <c r="A740" s="528"/>
      <c r="B740" s="551"/>
      <c r="C740" s="507"/>
      <c r="D740" s="526"/>
      <c r="E740" s="526"/>
      <c r="F740" s="526"/>
      <c r="G740" s="526"/>
      <c r="H740" s="526"/>
      <c r="I740" s="526"/>
      <c r="J740" s="526"/>
      <c r="K740" s="526"/>
      <c r="L740" s="526"/>
      <c r="M740" s="526"/>
      <c r="N740" s="526"/>
      <c r="O740" s="526"/>
      <c r="P740" s="25" t="s">
        <v>114</v>
      </c>
      <c r="Q740" s="114">
        <v>10</v>
      </c>
      <c r="R740" s="114">
        <v>10</v>
      </c>
      <c r="S740" s="114">
        <v>100</v>
      </c>
    </row>
    <row r="741" spans="1:19" ht="40.5" customHeight="1" x14ac:dyDescent="0.25">
      <c r="A741" s="528"/>
      <c r="B741" s="551"/>
      <c r="C741" s="501"/>
      <c r="D741" s="503"/>
      <c r="E741" s="503"/>
      <c r="F741" s="503"/>
      <c r="G741" s="503"/>
      <c r="H741" s="503"/>
      <c r="I741" s="503"/>
      <c r="J741" s="503"/>
      <c r="K741" s="503"/>
      <c r="L741" s="503"/>
      <c r="M741" s="503"/>
      <c r="N741" s="503"/>
      <c r="O741" s="503"/>
      <c r="P741" s="26" t="s">
        <v>115</v>
      </c>
      <c r="Q741" s="114">
        <v>10</v>
      </c>
      <c r="R741" s="114">
        <v>10</v>
      </c>
      <c r="S741" s="114">
        <v>100</v>
      </c>
    </row>
    <row r="742" spans="1:19" ht="40.5" customHeight="1" x14ac:dyDescent="0.25">
      <c r="A742" s="528"/>
      <c r="B742" s="551"/>
      <c r="C742" s="500">
        <v>2018</v>
      </c>
      <c r="D742" s="502">
        <v>2160</v>
      </c>
      <c r="E742" s="502">
        <v>2160</v>
      </c>
      <c r="F742" s="502">
        <v>0</v>
      </c>
      <c r="G742" s="502">
        <v>0</v>
      </c>
      <c r="H742" s="502">
        <v>0</v>
      </c>
      <c r="I742" s="502">
        <v>0</v>
      </c>
      <c r="J742" s="502">
        <v>2160</v>
      </c>
      <c r="K742" s="502">
        <v>2160</v>
      </c>
      <c r="L742" s="502">
        <v>0</v>
      </c>
      <c r="M742" s="502">
        <v>0</v>
      </c>
      <c r="N742" s="502">
        <v>100</v>
      </c>
      <c r="O742" s="502">
        <v>100</v>
      </c>
      <c r="P742" s="22" t="s">
        <v>112</v>
      </c>
      <c r="Q742" s="133">
        <v>1</v>
      </c>
      <c r="R742" s="133">
        <v>1</v>
      </c>
      <c r="S742" s="133">
        <v>100</v>
      </c>
    </row>
    <row r="743" spans="1:19" ht="28.5" customHeight="1" x14ac:dyDescent="0.25">
      <c r="A743" s="528"/>
      <c r="B743" s="551"/>
      <c r="C743" s="507"/>
      <c r="D743" s="526"/>
      <c r="E743" s="526"/>
      <c r="F743" s="526"/>
      <c r="G743" s="526"/>
      <c r="H743" s="526"/>
      <c r="I743" s="526"/>
      <c r="J743" s="526"/>
      <c r="K743" s="526"/>
      <c r="L743" s="526"/>
      <c r="M743" s="526"/>
      <c r="N743" s="526"/>
      <c r="O743" s="526"/>
      <c r="P743" s="25" t="s">
        <v>114</v>
      </c>
      <c r="Q743" s="133">
        <v>10</v>
      </c>
      <c r="R743" s="133">
        <v>10</v>
      </c>
      <c r="S743" s="133">
        <v>100</v>
      </c>
    </row>
    <row r="744" spans="1:19" ht="40.5" customHeight="1" x14ac:dyDescent="0.25">
      <c r="A744" s="528"/>
      <c r="B744" s="551"/>
      <c r="C744" s="501"/>
      <c r="D744" s="503"/>
      <c r="E744" s="503"/>
      <c r="F744" s="503"/>
      <c r="G744" s="503"/>
      <c r="H744" s="503"/>
      <c r="I744" s="503"/>
      <c r="J744" s="503"/>
      <c r="K744" s="503"/>
      <c r="L744" s="503"/>
      <c r="M744" s="503"/>
      <c r="N744" s="503"/>
      <c r="O744" s="503"/>
      <c r="P744" s="26" t="s">
        <v>115</v>
      </c>
      <c r="Q744" s="133">
        <v>10</v>
      </c>
      <c r="R744" s="133">
        <v>10</v>
      </c>
      <c r="S744" s="133">
        <v>100</v>
      </c>
    </row>
    <row r="745" spans="1:19" ht="40.5" customHeight="1" x14ac:dyDescent="0.25">
      <c r="A745" s="528"/>
      <c r="B745" s="551"/>
      <c r="C745" s="500">
        <v>2019</v>
      </c>
      <c r="D745" s="502">
        <v>2640.1</v>
      </c>
      <c r="E745" s="502">
        <v>2640.1</v>
      </c>
      <c r="F745" s="502">
        <v>0</v>
      </c>
      <c r="G745" s="502">
        <v>0</v>
      </c>
      <c r="H745" s="502">
        <v>0</v>
      </c>
      <c r="I745" s="502">
        <v>0</v>
      </c>
      <c r="J745" s="502">
        <v>2640.1</v>
      </c>
      <c r="K745" s="502">
        <v>2640.1</v>
      </c>
      <c r="L745" s="502">
        <v>0</v>
      </c>
      <c r="M745" s="502">
        <v>0</v>
      </c>
      <c r="N745" s="502">
        <v>100</v>
      </c>
      <c r="O745" s="502">
        <v>100</v>
      </c>
      <c r="P745" s="22" t="s">
        <v>112</v>
      </c>
      <c r="Q745" s="161">
        <v>1</v>
      </c>
      <c r="R745" s="161">
        <v>1</v>
      </c>
      <c r="S745" s="161">
        <v>100</v>
      </c>
    </row>
    <row r="746" spans="1:19" ht="32.25" customHeight="1" x14ac:dyDescent="0.25">
      <c r="A746" s="528"/>
      <c r="B746" s="551"/>
      <c r="C746" s="507"/>
      <c r="D746" s="526"/>
      <c r="E746" s="526"/>
      <c r="F746" s="526"/>
      <c r="G746" s="526"/>
      <c r="H746" s="526"/>
      <c r="I746" s="526"/>
      <c r="J746" s="526"/>
      <c r="K746" s="526"/>
      <c r="L746" s="526"/>
      <c r="M746" s="526"/>
      <c r="N746" s="526"/>
      <c r="O746" s="526"/>
      <c r="P746" s="25" t="s">
        <v>114</v>
      </c>
      <c r="Q746" s="161">
        <v>10</v>
      </c>
      <c r="R746" s="161">
        <v>10</v>
      </c>
      <c r="S746" s="161">
        <v>100</v>
      </c>
    </row>
    <row r="747" spans="1:19" ht="40.5" customHeight="1" x14ac:dyDescent="0.25">
      <c r="A747" s="528"/>
      <c r="B747" s="551"/>
      <c r="C747" s="501"/>
      <c r="D747" s="503"/>
      <c r="E747" s="503"/>
      <c r="F747" s="503"/>
      <c r="G747" s="503"/>
      <c r="H747" s="503"/>
      <c r="I747" s="503"/>
      <c r="J747" s="503"/>
      <c r="K747" s="503"/>
      <c r="L747" s="503"/>
      <c r="M747" s="503"/>
      <c r="N747" s="503"/>
      <c r="O747" s="503"/>
      <c r="P747" s="26" t="s">
        <v>115</v>
      </c>
      <c r="Q747" s="161">
        <v>10</v>
      </c>
      <c r="R747" s="161">
        <v>10</v>
      </c>
      <c r="S747" s="161">
        <v>100</v>
      </c>
    </row>
    <row r="748" spans="1:19" ht="40.5" customHeight="1" x14ac:dyDescent="0.25">
      <c r="A748" s="528"/>
      <c r="B748" s="551"/>
      <c r="C748" s="500">
        <v>2021</v>
      </c>
      <c r="D748" s="502">
        <v>5785.1</v>
      </c>
      <c r="E748" s="502">
        <v>5785.1</v>
      </c>
      <c r="F748" s="502">
        <v>0</v>
      </c>
      <c r="G748" s="502">
        <v>0</v>
      </c>
      <c r="H748" s="502">
        <v>0</v>
      </c>
      <c r="I748" s="502">
        <v>0</v>
      </c>
      <c r="J748" s="502">
        <v>5785.1</v>
      </c>
      <c r="K748" s="502">
        <v>5785.1</v>
      </c>
      <c r="L748" s="502">
        <v>0</v>
      </c>
      <c r="M748" s="502">
        <v>0</v>
      </c>
      <c r="N748" s="502">
        <v>100</v>
      </c>
      <c r="O748" s="502">
        <v>100</v>
      </c>
      <c r="P748" s="22" t="s">
        <v>112</v>
      </c>
      <c r="Q748" s="256">
        <v>2</v>
      </c>
      <c r="R748" s="256">
        <v>4</v>
      </c>
      <c r="S748" s="198">
        <f>R748/Q748</f>
        <v>2</v>
      </c>
    </row>
    <row r="749" spans="1:19" ht="40.5" customHeight="1" x14ac:dyDescent="0.25">
      <c r="A749" s="528"/>
      <c r="B749" s="551"/>
      <c r="C749" s="507"/>
      <c r="D749" s="526"/>
      <c r="E749" s="526"/>
      <c r="F749" s="526"/>
      <c r="G749" s="526"/>
      <c r="H749" s="526"/>
      <c r="I749" s="526"/>
      <c r="J749" s="526"/>
      <c r="K749" s="526"/>
      <c r="L749" s="526"/>
      <c r="M749" s="526"/>
      <c r="N749" s="526"/>
      <c r="O749" s="526"/>
      <c r="P749" s="25" t="s">
        <v>114</v>
      </c>
      <c r="Q749" s="256">
        <v>10</v>
      </c>
      <c r="R749" s="256">
        <v>10</v>
      </c>
      <c r="S749" s="198">
        <f t="shared" ref="S749:S750" si="246">R749/Q749</f>
        <v>1</v>
      </c>
    </row>
    <row r="750" spans="1:19" ht="40.5" customHeight="1" x14ac:dyDescent="0.25">
      <c r="A750" s="528"/>
      <c r="B750" s="551"/>
      <c r="C750" s="501"/>
      <c r="D750" s="503"/>
      <c r="E750" s="503"/>
      <c r="F750" s="503"/>
      <c r="G750" s="503"/>
      <c r="H750" s="503"/>
      <c r="I750" s="503"/>
      <c r="J750" s="503"/>
      <c r="K750" s="503"/>
      <c r="L750" s="503"/>
      <c r="M750" s="503"/>
      <c r="N750" s="503"/>
      <c r="O750" s="503"/>
      <c r="P750" s="26" t="s">
        <v>115</v>
      </c>
      <c r="Q750" s="256">
        <v>10</v>
      </c>
      <c r="R750" s="256">
        <v>10</v>
      </c>
      <c r="S750" s="198">
        <f t="shared" si="246"/>
        <v>1</v>
      </c>
    </row>
    <row r="751" spans="1:19" ht="40.5" customHeight="1" x14ac:dyDescent="0.25">
      <c r="A751" s="528"/>
      <c r="B751" s="551"/>
      <c r="C751" s="500">
        <v>2022</v>
      </c>
      <c r="D751" s="502">
        <v>7700</v>
      </c>
      <c r="E751" s="502">
        <v>7700</v>
      </c>
      <c r="F751" s="502">
        <v>0</v>
      </c>
      <c r="G751" s="502">
        <v>0</v>
      </c>
      <c r="H751" s="502">
        <v>0</v>
      </c>
      <c r="I751" s="502">
        <v>0</v>
      </c>
      <c r="J751" s="502">
        <v>7700</v>
      </c>
      <c r="K751" s="502">
        <v>7700</v>
      </c>
      <c r="L751" s="502">
        <v>0</v>
      </c>
      <c r="M751" s="502">
        <v>0</v>
      </c>
      <c r="N751" s="502">
        <v>100</v>
      </c>
      <c r="O751" s="502">
        <v>100</v>
      </c>
      <c r="P751" s="22" t="s">
        <v>112</v>
      </c>
      <c r="Q751" s="334">
        <v>2</v>
      </c>
      <c r="R751" s="334">
        <v>2</v>
      </c>
      <c r="S751" s="198">
        <f>R751/Q751</f>
        <v>1</v>
      </c>
    </row>
    <row r="752" spans="1:19" ht="40.5" customHeight="1" x14ac:dyDescent="0.25">
      <c r="A752" s="528"/>
      <c r="B752" s="551"/>
      <c r="C752" s="507"/>
      <c r="D752" s="526"/>
      <c r="E752" s="526"/>
      <c r="F752" s="526"/>
      <c r="G752" s="526"/>
      <c r="H752" s="526"/>
      <c r="I752" s="526"/>
      <c r="J752" s="526"/>
      <c r="K752" s="526"/>
      <c r="L752" s="526"/>
      <c r="M752" s="526"/>
      <c r="N752" s="526"/>
      <c r="O752" s="526"/>
      <c r="P752" s="25" t="s">
        <v>114</v>
      </c>
      <c r="Q752" s="334">
        <v>10</v>
      </c>
      <c r="R752" s="334">
        <v>10</v>
      </c>
      <c r="S752" s="198">
        <f t="shared" ref="S752:S753" si="247">R752/Q752</f>
        <v>1</v>
      </c>
    </row>
    <row r="753" spans="1:19" ht="40.5" customHeight="1" x14ac:dyDescent="0.25">
      <c r="A753" s="528"/>
      <c r="B753" s="551"/>
      <c r="C753" s="501"/>
      <c r="D753" s="503"/>
      <c r="E753" s="503"/>
      <c r="F753" s="503"/>
      <c r="G753" s="503"/>
      <c r="H753" s="503"/>
      <c r="I753" s="503"/>
      <c r="J753" s="503"/>
      <c r="K753" s="503"/>
      <c r="L753" s="503"/>
      <c r="M753" s="503"/>
      <c r="N753" s="503"/>
      <c r="O753" s="503"/>
      <c r="P753" s="26" t="s">
        <v>115</v>
      </c>
      <c r="Q753" s="334">
        <v>10</v>
      </c>
      <c r="R753" s="334">
        <v>10</v>
      </c>
      <c r="S753" s="198">
        <f t="shared" si="247"/>
        <v>1</v>
      </c>
    </row>
    <row r="754" spans="1:19" ht="40.5" customHeight="1" x14ac:dyDescent="0.25">
      <c r="A754" s="528"/>
      <c r="B754" s="551"/>
      <c r="C754" s="500">
        <v>2023</v>
      </c>
      <c r="D754" s="502">
        <v>0</v>
      </c>
      <c r="E754" s="502">
        <v>0</v>
      </c>
      <c r="F754" s="502">
        <v>0</v>
      </c>
      <c r="G754" s="502">
        <v>0</v>
      </c>
      <c r="H754" s="502">
        <v>0</v>
      </c>
      <c r="I754" s="502">
        <v>0</v>
      </c>
      <c r="J754" s="502">
        <v>0</v>
      </c>
      <c r="K754" s="502">
        <v>0</v>
      </c>
      <c r="L754" s="502">
        <v>0</v>
      </c>
      <c r="M754" s="502">
        <v>0</v>
      </c>
      <c r="N754" s="502">
        <v>0</v>
      </c>
      <c r="O754" s="502">
        <v>0</v>
      </c>
      <c r="P754" s="22" t="s">
        <v>112</v>
      </c>
      <c r="Q754" s="396">
        <v>0</v>
      </c>
      <c r="R754" s="396">
        <v>0</v>
      </c>
      <c r="S754" s="198">
        <v>0</v>
      </c>
    </row>
    <row r="755" spans="1:19" ht="40.5" customHeight="1" x14ac:dyDescent="0.25">
      <c r="A755" s="528"/>
      <c r="B755" s="551"/>
      <c r="C755" s="507"/>
      <c r="D755" s="526"/>
      <c r="E755" s="526"/>
      <c r="F755" s="526"/>
      <c r="G755" s="526"/>
      <c r="H755" s="526"/>
      <c r="I755" s="526"/>
      <c r="J755" s="526"/>
      <c r="K755" s="526"/>
      <c r="L755" s="526"/>
      <c r="M755" s="526"/>
      <c r="N755" s="526"/>
      <c r="O755" s="526"/>
      <c r="P755" s="25" t="s">
        <v>114</v>
      </c>
      <c r="Q755" s="396">
        <v>10</v>
      </c>
      <c r="R755" s="396">
        <v>10</v>
      </c>
      <c r="S755" s="198">
        <f t="shared" ref="S755:S756" si="248">R755/Q755</f>
        <v>1</v>
      </c>
    </row>
    <row r="756" spans="1:19" ht="40.5" customHeight="1" x14ac:dyDescent="0.25">
      <c r="A756" s="528"/>
      <c r="B756" s="551"/>
      <c r="C756" s="501"/>
      <c r="D756" s="503"/>
      <c r="E756" s="503"/>
      <c r="F756" s="503"/>
      <c r="G756" s="503"/>
      <c r="H756" s="503"/>
      <c r="I756" s="503"/>
      <c r="J756" s="503"/>
      <c r="K756" s="503"/>
      <c r="L756" s="503"/>
      <c r="M756" s="503"/>
      <c r="N756" s="503"/>
      <c r="O756" s="503"/>
      <c r="P756" s="26" t="s">
        <v>115</v>
      </c>
      <c r="Q756" s="396">
        <v>10</v>
      </c>
      <c r="R756" s="396">
        <v>10</v>
      </c>
      <c r="S756" s="198">
        <f t="shared" si="248"/>
        <v>1</v>
      </c>
    </row>
    <row r="757" spans="1:19" ht="40.5" customHeight="1" x14ac:dyDescent="0.25">
      <c r="A757" s="528"/>
      <c r="B757" s="551"/>
      <c r="C757" s="500">
        <v>2024</v>
      </c>
      <c r="D757" s="502">
        <v>0</v>
      </c>
      <c r="E757" s="502">
        <v>0</v>
      </c>
      <c r="F757" s="502">
        <v>0</v>
      </c>
      <c r="G757" s="502">
        <v>0</v>
      </c>
      <c r="H757" s="502">
        <v>0</v>
      </c>
      <c r="I757" s="502">
        <v>0</v>
      </c>
      <c r="J757" s="502">
        <v>0</v>
      </c>
      <c r="K757" s="502">
        <v>0</v>
      </c>
      <c r="L757" s="502">
        <v>0</v>
      </c>
      <c r="M757" s="502">
        <v>0</v>
      </c>
      <c r="N757" s="502">
        <v>0</v>
      </c>
      <c r="O757" s="502">
        <v>0</v>
      </c>
      <c r="P757" s="22" t="s">
        <v>112</v>
      </c>
      <c r="Q757" s="443">
        <v>0</v>
      </c>
      <c r="R757" s="443">
        <v>0</v>
      </c>
      <c r="S757" s="198">
        <v>0</v>
      </c>
    </row>
    <row r="758" spans="1:19" ht="40.5" customHeight="1" x14ac:dyDescent="0.25">
      <c r="A758" s="528"/>
      <c r="B758" s="551"/>
      <c r="C758" s="507"/>
      <c r="D758" s="526"/>
      <c r="E758" s="526"/>
      <c r="F758" s="526"/>
      <c r="G758" s="526"/>
      <c r="H758" s="526"/>
      <c r="I758" s="526"/>
      <c r="J758" s="526"/>
      <c r="K758" s="526"/>
      <c r="L758" s="526"/>
      <c r="M758" s="526"/>
      <c r="N758" s="526"/>
      <c r="O758" s="526"/>
      <c r="P758" s="25" t="s">
        <v>114</v>
      </c>
      <c r="Q758" s="443">
        <v>10</v>
      </c>
      <c r="R758" s="443">
        <v>10</v>
      </c>
      <c r="S758" s="198">
        <f t="shared" ref="S758:S759" si="249">R758/Q758</f>
        <v>1</v>
      </c>
    </row>
    <row r="759" spans="1:19" ht="40.5" customHeight="1" x14ac:dyDescent="0.25">
      <c r="A759" s="529"/>
      <c r="B759" s="552"/>
      <c r="C759" s="501"/>
      <c r="D759" s="503"/>
      <c r="E759" s="503"/>
      <c r="F759" s="503"/>
      <c r="G759" s="503"/>
      <c r="H759" s="503"/>
      <c r="I759" s="503"/>
      <c r="J759" s="503"/>
      <c r="K759" s="503"/>
      <c r="L759" s="503"/>
      <c r="M759" s="503"/>
      <c r="N759" s="503"/>
      <c r="O759" s="503"/>
      <c r="P759" s="26" t="s">
        <v>115</v>
      </c>
      <c r="Q759" s="443">
        <v>10</v>
      </c>
      <c r="R759" s="443">
        <v>10</v>
      </c>
      <c r="S759" s="198">
        <f t="shared" si="249"/>
        <v>1</v>
      </c>
    </row>
    <row r="760" spans="1:19" ht="19.149999999999999" customHeight="1" x14ac:dyDescent="0.25">
      <c r="A760" s="527" t="s">
        <v>371</v>
      </c>
      <c r="B760" s="550" t="s">
        <v>372</v>
      </c>
      <c r="C760" s="178">
        <v>2020</v>
      </c>
      <c r="D760" s="179">
        <v>40.299999999999997</v>
      </c>
      <c r="E760" s="179">
        <v>40.270000000000003</v>
      </c>
      <c r="F760" s="179">
        <v>0</v>
      </c>
      <c r="G760" s="179">
        <v>0</v>
      </c>
      <c r="H760" s="179">
        <v>0</v>
      </c>
      <c r="I760" s="179">
        <v>0</v>
      </c>
      <c r="J760" s="179">
        <v>40.299999999999997</v>
      </c>
      <c r="K760" s="179">
        <v>40.270000000000003</v>
      </c>
      <c r="L760" s="179">
        <v>0</v>
      </c>
      <c r="M760" s="179">
        <v>0</v>
      </c>
      <c r="N760" s="179">
        <v>100</v>
      </c>
      <c r="O760" s="202">
        <f>E760/D760</f>
        <v>0.99925558312655105</v>
      </c>
      <c r="P760" s="556" t="s">
        <v>373</v>
      </c>
      <c r="Q760" s="181">
        <v>3895</v>
      </c>
      <c r="R760" s="181">
        <v>2938.4</v>
      </c>
      <c r="S760" s="210">
        <f>R760/Q760</f>
        <v>0.75440308087291397</v>
      </c>
    </row>
    <row r="761" spans="1:19" ht="20.45" customHeight="1" x14ac:dyDescent="0.25">
      <c r="A761" s="528"/>
      <c r="B761" s="551"/>
      <c r="C761" s="391">
        <v>2021</v>
      </c>
      <c r="D761" s="392">
        <v>0</v>
      </c>
      <c r="E761" s="392">
        <v>0</v>
      </c>
      <c r="F761" s="392">
        <v>0</v>
      </c>
      <c r="G761" s="392">
        <v>0</v>
      </c>
      <c r="H761" s="392">
        <v>0</v>
      </c>
      <c r="I761" s="392">
        <v>0</v>
      </c>
      <c r="J761" s="392">
        <v>0</v>
      </c>
      <c r="K761" s="392">
        <v>0</v>
      </c>
      <c r="L761" s="392">
        <v>0</v>
      </c>
      <c r="M761" s="392">
        <v>0</v>
      </c>
      <c r="N761" s="392">
        <v>0</v>
      </c>
      <c r="O761" s="393">
        <v>0</v>
      </c>
      <c r="P761" s="557"/>
      <c r="Q761" s="394">
        <v>4954</v>
      </c>
      <c r="R761" s="394">
        <v>4954</v>
      </c>
      <c r="S761" s="210">
        <f>R761/Q761</f>
        <v>1</v>
      </c>
    </row>
    <row r="762" spans="1:19" ht="21.6" customHeight="1" x14ac:dyDescent="0.25">
      <c r="A762" s="528"/>
      <c r="B762" s="551"/>
      <c r="C762" s="391">
        <v>2022</v>
      </c>
      <c r="D762" s="392">
        <v>0</v>
      </c>
      <c r="E762" s="392">
        <v>0</v>
      </c>
      <c r="F762" s="392">
        <v>0</v>
      </c>
      <c r="G762" s="392">
        <v>0</v>
      </c>
      <c r="H762" s="392">
        <v>0</v>
      </c>
      <c r="I762" s="392">
        <v>0</v>
      </c>
      <c r="J762" s="392">
        <v>0</v>
      </c>
      <c r="K762" s="392">
        <v>0</v>
      </c>
      <c r="L762" s="392">
        <v>0</v>
      </c>
      <c r="M762" s="392">
        <v>0</v>
      </c>
      <c r="N762" s="392">
        <v>0</v>
      </c>
      <c r="O762" s="393">
        <v>0</v>
      </c>
      <c r="P762" s="557"/>
      <c r="Q762" s="394">
        <v>4060.8</v>
      </c>
      <c r="R762" s="394">
        <v>4060.8</v>
      </c>
      <c r="S762" s="210">
        <f>R762/Q762</f>
        <v>1</v>
      </c>
    </row>
    <row r="763" spans="1:19" ht="18.600000000000001" customHeight="1" x14ac:dyDescent="0.25">
      <c r="A763" s="528"/>
      <c r="B763" s="551"/>
      <c r="C763" s="391">
        <v>2023</v>
      </c>
      <c r="D763" s="392">
        <v>0</v>
      </c>
      <c r="E763" s="392">
        <v>0</v>
      </c>
      <c r="F763" s="392">
        <v>0</v>
      </c>
      <c r="G763" s="392">
        <v>0</v>
      </c>
      <c r="H763" s="392">
        <v>0</v>
      </c>
      <c r="I763" s="392">
        <v>0</v>
      </c>
      <c r="J763" s="392">
        <v>0</v>
      </c>
      <c r="K763" s="392">
        <v>0</v>
      </c>
      <c r="L763" s="392">
        <v>0</v>
      </c>
      <c r="M763" s="392">
        <v>0</v>
      </c>
      <c r="N763" s="392">
        <v>0</v>
      </c>
      <c r="O763" s="393">
        <v>0</v>
      </c>
      <c r="P763" s="557"/>
      <c r="Q763" s="394">
        <v>4060</v>
      </c>
      <c r="R763" s="394">
        <v>4300</v>
      </c>
      <c r="S763" s="210">
        <f>R763/Q763</f>
        <v>1.0591133004926108</v>
      </c>
    </row>
    <row r="764" spans="1:19" ht="18.600000000000001" customHeight="1" x14ac:dyDescent="0.25">
      <c r="A764" s="529"/>
      <c r="B764" s="552"/>
      <c r="C764" s="415">
        <v>2024</v>
      </c>
      <c r="D764" s="417">
        <v>0</v>
      </c>
      <c r="E764" s="417">
        <v>0</v>
      </c>
      <c r="F764" s="417">
        <v>0</v>
      </c>
      <c r="G764" s="417">
        <v>0</v>
      </c>
      <c r="H764" s="417">
        <v>0</v>
      </c>
      <c r="I764" s="417">
        <v>0</v>
      </c>
      <c r="J764" s="417">
        <v>0</v>
      </c>
      <c r="K764" s="417">
        <v>0</v>
      </c>
      <c r="L764" s="417">
        <v>0</v>
      </c>
      <c r="M764" s="417">
        <v>0</v>
      </c>
      <c r="N764" s="417">
        <v>0</v>
      </c>
      <c r="O764" s="428">
        <v>0</v>
      </c>
      <c r="P764" s="558"/>
      <c r="Q764" s="429">
        <v>4200</v>
      </c>
      <c r="R764" s="429">
        <v>4200</v>
      </c>
      <c r="S764" s="210">
        <f>R764/Q764</f>
        <v>1</v>
      </c>
    </row>
    <row r="765" spans="1:19" ht="33.75" customHeight="1" x14ac:dyDescent="0.25">
      <c r="A765" s="527" t="s">
        <v>489</v>
      </c>
      <c r="B765" s="550" t="s">
        <v>490</v>
      </c>
      <c r="C765" s="323">
        <v>2022</v>
      </c>
      <c r="D765" s="324">
        <v>12542</v>
      </c>
      <c r="E765" s="324">
        <v>12541.9</v>
      </c>
      <c r="F765" s="324">
        <v>0</v>
      </c>
      <c r="G765" s="324">
        <v>0</v>
      </c>
      <c r="H765" s="324">
        <v>7634</v>
      </c>
      <c r="I765" s="324">
        <v>7634</v>
      </c>
      <c r="J765" s="324">
        <v>4908</v>
      </c>
      <c r="K765" s="324">
        <v>4907.8999999999996</v>
      </c>
      <c r="L765" s="324">
        <v>0</v>
      </c>
      <c r="M765" s="324">
        <v>0</v>
      </c>
      <c r="N765" s="324">
        <v>100</v>
      </c>
      <c r="O765" s="336">
        <f>E765/D765</f>
        <v>0.99999202678998567</v>
      </c>
      <c r="P765" s="556" t="s">
        <v>491</v>
      </c>
      <c r="Q765" s="325">
        <v>100</v>
      </c>
      <c r="R765" s="325">
        <v>100</v>
      </c>
      <c r="S765" s="210">
        <v>1</v>
      </c>
    </row>
    <row r="766" spans="1:19" ht="17.25" customHeight="1" x14ac:dyDescent="0.25">
      <c r="A766" s="528"/>
      <c r="B766" s="551"/>
      <c r="C766" s="391">
        <v>2023</v>
      </c>
      <c r="D766" s="392">
        <v>31717.9</v>
      </c>
      <c r="E766" s="392">
        <v>31717.9</v>
      </c>
      <c r="F766" s="392">
        <v>0</v>
      </c>
      <c r="G766" s="392">
        <v>0</v>
      </c>
      <c r="H766" s="392">
        <v>27742.799999999999</v>
      </c>
      <c r="I766" s="392">
        <v>27742.799999999999</v>
      </c>
      <c r="J766" s="392">
        <v>3975.1</v>
      </c>
      <c r="K766" s="392">
        <v>3975.1</v>
      </c>
      <c r="L766" s="392">
        <v>0</v>
      </c>
      <c r="M766" s="392">
        <v>0</v>
      </c>
      <c r="N766" s="392">
        <v>100</v>
      </c>
      <c r="O766" s="393">
        <v>1</v>
      </c>
      <c r="P766" s="557"/>
      <c r="Q766" s="394">
        <v>100</v>
      </c>
      <c r="R766" s="394">
        <v>100</v>
      </c>
      <c r="S766" s="210">
        <v>1</v>
      </c>
    </row>
    <row r="767" spans="1:19" ht="20.25" customHeight="1" x14ac:dyDescent="0.25">
      <c r="A767" s="529"/>
      <c r="B767" s="552"/>
      <c r="C767" s="415">
        <v>2024</v>
      </c>
      <c r="D767" s="417">
        <v>39844.800000000003</v>
      </c>
      <c r="E767" s="417">
        <v>35952.699999999997</v>
      </c>
      <c r="F767" s="417">
        <v>0</v>
      </c>
      <c r="G767" s="417">
        <v>0</v>
      </c>
      <c r="H767" s="417">
        <v>29545.599999999999</v>
      </c>
      <c r="I767" s="417">
        <v>29545.599999999999</v>
      </c>
      <c r="J767" s="417">
        <v>10299.200000000001</v>
      </c>
      <c r="K767" s="417">
        <v>6407.1</v>
      </c>
      <c r="L767" s="417">
        <v>0</v>
      </c>
      <c r="M767" s="417">
        <v>0</v>
      </c>
      <c r="N767" s="417">
        <v>100</v>
      </c>
      <c r="O767" s="428">
        <f>E767/D767</f>
        <v>0.90231849576356249</v>
      </c>
      <c r="P767" s="558"/>
      <c r="Q767" s="429">
        <v>100</v>
      </c>
      <c r="R767" s="429">
        <v>100</v>
      </c>
      <c r="S767" s="210">
        <v>1</v>
      </c>
    </row>
    <row r="768" spans="1:19" ht="15" customHeight="1" x14ac:dyDescent="0.25">
      <c r="A768" s="530" t="s">
        <v>246</v>
      </c>
      <c r="B768" s="533" t="s">
        <v>414</v>
      </c>
      <c r="C768" s="13" t="s">
        <v>569</v>
      </c>
      <c r="D768" s="14">
        <f>SUM(D769:D779)</f>
        <v>1054805.3</v>
      </c>
      <c r="E768" s="14">
        <f t="shared" ref="E768:M768" si="250">SUM(E769:E779)</f>
        <v>1051716.4000000001</v>
      </c>
      <c r="F768" s="14">
        <f t="shared" si="250"/>
        <v>0</v>
      </c>
      <c r="G768" s="14">
        <f t="shared" si="250"/>
        <v>0</v>
      </c>
      <c r="H768" s="14">
        <f t="shared" si="250"/>
        <v>501937.4</v>
      </c>
      <c r="I768" s="14">
        <f t="shared" si="250"/>
        <v>498848.80000000005</v>
      </c>
      <c r="J768" s="14">
        <f t="shared" si="250"/>
        <v>552867.9</v>
      </c>
      <c r="K768" s="14">
        <f t="shared" si="250"/>
        <v>552867.6</v>
      </c>
      <c r="L768" s="14">
        <f t="shared" si="250"/>
        <v>0</v>
      </c>
      <c r="M768" s="14">
        <f t="shared" si="250"/>
        <v>0</v>
      </c>
      <c r="N768" s="14">
        <v>100</v>
      </c>
      <c r="O768" s="188">
        <f>E768/D768</f>
        <v>0.99707159226446829</v>
      </c>
      <c r="P768" s="536" t="s">
        <v>21</v>
      </c>
      <c r="Q768" s="536" t="s">
        <v>21</v>
      </c>
      <c r="R768" s="536" t="s">
        <v>21</v>
      </c>
      <c r="S768" s="536" t="s">
        <v>21</v>
      </c>
    </row>
    <row r="769" spans="1:19" x14ac:dyDescent="0.25">
      <c r="A769" s="531"/>
      <c r="B769" s="534"/>
      <c r="C769" s="55">
        <v>2014</v>
      </c>
      <c r="D769" s="58">
        <f>SUM(D781)</f>
        <v>100</v>
      </c>
      <c r="E769" s="58">
        <f t="shared" ref="E769:M769" si="251">SUM(E781)</f>
        <v>100</v>
      </c>
      <c r="F769" s="58">
        <f t="shared" si="251"/>
        <v>0</v>
      </c>
      <c r="G769" s="58">
        <f t="shared" si="251"/>
        <v>0</v>
      </c>
      <c r="H769" s="58">
        <f t="shared" si="251"/>
        <v>0</v>
      </c>
      <c r="I769" s="58">
        <f t="shared" si="251"/>
        <v>0</v>
      </c>
      <c r="J769" s="58">
        <f t="shared" si="251"/>
        <v>100</v>
      </c>
      <c r="K769" s="58">
        <f t="shared" si="251"/>
        <v>100</v>
      </c>
      <c r="L769" s="58">
        <f t="shared" si="251"/>
        <v>0</v>
      </c>
      <c r="M769" s="58">
        <f t="shared" si="251"/>
        <v>0</v>
      </c>
      <c r="N769" s="58">
        <v>100</v>
      </c>
      <c r="O769" s="58">
        <v>100</v>
      </c>
      <c r="P769" s="537"/>
      <c r="Q769" s="537"/>
      <c r="R769" s="537"/>
      <c r="S769" s="537"/>
    </row>
    <row r="770" spans="1:19" x14ac:dyDescent="0.25">
      <c r="A770" s="531"/>
      <c r="B770" s="534"/>
      <c r="C770" s="55">
        <v>2015</v>
      </c>
      <c r="D770" s="58">
        <f>SUM(D783)</f>
        <v>100</v>
      </c>
      <c r="E770" s="58">
        <f t="shared" ref="E770:M770" si="252">SUM(E783)</f>
        <v>100</v>
      </c>
      <c r="F770" s="58">
        <f t="shared" si="252"/>
        <v>0</v>
      </c>
      <c r="G770" s="58">
        <f t="shared" si="252"/>
        <v>0</v>
      </c>
      <c r="H770" s="58">
        <f t="shared" si="252"/>
        <v>0</v>
      </c>
      <c r="I770" s="58">
        <f t="shared" si="252"/>
        <v>0</v>
      </c>
      <c r="J770" s="58">
        <f t="shared" si="252"/>
        <v>100</v>
      </c>
      <c r="K770" s="58">
        <f t="shared" si="252"/>
        <v>100</v>
      </c>
      <c r="L770" s="58">
        <f t="shared" si="252"/>
        <v>0</v>
      </c>
      <c r="M770" s="58">
        <f t="shared" si="252"/>
        <v>0</v>
      </c>
      <c r="N770" s="58">
        <v>100</v>
      </c>
      <c r="O770" s="58">
        <v>100</v>
      </c>
      <c r="P770" s="537"/>
      <c r="Q770" s="537"/>
      <c r="R770" s="537"/>
      <c r="S770" s="537"/>
    </row>
    <row r="771" spans="1:19" x14ac:dyDescent="0.25">
      <c r="A771" s="531"/>
      <c r="B771" s="534"/>
      <c r="C771" s="55">
        <v>2016</v>
      </c>
      <c r="D771" s="58">
        <f>SUM(D785+D810+D819)</f>
        <v>62493.100000000006</v>
      </c>
      <c r="E771" s="58">
        <f t="shared" ref="E771:M771" si="253">SUM(E785+E810+E819)</f>
        <v>62451.7</v>
      </c>
      <c r="F771" s="58">
        <f t="shared" si="253"/>
        <v>0</v>
      </c>
      <c r="G771" s="58">
        <f t="shared" si="253"/>
        <v>0</v>
      </c>
      <c r="H771" s="58">
        <f t="shared" si="253"/>
        <v>60000</v>
      </c>
      <c r="I771" s="58">
        <f t="shared" si="253"/>
        <v>59958.7</v>
      </c>
      <c r="J771" s="58">
        <f t="shared" si="253"/>
        <v>2493.1</v>
      </c>
      <c r="K771" s="58">
        <f t="shared" si="253"/>
        <v>2493</v>
      </c>
      <c r="L771" s="58">
        <f t="shared" si="253"/>
        <v>0</v>
      </c>
      <c r="M771" s="58">
        <f t="shared" si="253"/>
        <v>0</v>
      </c>
      <c r="N771" s="58">
        <v>100</v>
      </c>
      <c r="O771" s="58">
        <v>99.93</v>
      </c>
      <c r="P771" s="537"/>
      <c r="Q771" s="537"/>
      <c r="R771" s="537"/>
      <c r="S771" s="537"/>
    </row>
    <row r="772" spans="1:19" x14ac:dyDescent="0.25">
      <c r="A772" s="531"/>
      <c r="B772" s="534"/>
      <c r="C772" s="55">
        <v>2017</v>
      </c>
      <c r="D772" s="58">
        <f>SUM(D787+D811+D820)</f>
        <v>47033.7</v>
      </c>
      <c r="E772" s="58">
        <f t="shared" ref="E772:M772" si="254">SUM(E787+E811+E820)</f>
        <v>47033.7</v>
      </c>
      <c r="F772" s="58">
        <f t="shared" si="254"/>
        <v>0</v>
      </c>
      <c r="G772" s="58">
        <f t="shared" si="254"/>
        <v>0</v>
      </c>
      <c r="H772" s="58">
        <f t="shared" si="254"/>
        <v>0</v>
      </c>
      <c r="I772" s="58">
        <f t="shared" si="254"/>
        <v>0</v>
      </c>
      <c r="J772" s="58">
        <f t="shared" si="254"/>
        <v>47033.7</v>
      </c>
      <c r="K772" s="58">
        <f t="shared" si="254"/>
        <v>47033.7</v>
      </c>
      <c r="L772" s="58">
        <f t="shared" si="254"/>
        <v>0</v>
      </c>
      <c r="M772" s="58">
        <f t="shared" si="254"/>
        <v>0</v>
      </c>
      <c r="N772" s="58">
        <v>100</v>
      </c>
      <c r="O772" s="58">
        <v>100</v>
      </c>
      <c r="P772" s="537"/>
      <c r="Q772" s="537"/>
      <c r="R772" s="537"/>
      <c r="S772" s="537"/>
    </row>
    <row r="773" spans="1:19" x14ac:dyDescent="0.25">
      <c r="A773" s="531"/>
      <c r="B773" s="534"/>
      <c r="C773" s="55">
        <v>2018</v>
      </c>
      <c r="D773" s="58">
        <f>SUM(D789+D812+D821)</f>
        <v>45981.9</v>
      </c>
      <c r="E773" s="58">
        <f t="shared" ref="E773:M773" si="255">SUM(E789+E812+E821)</f>
        <v>45981.9</v>
      </c>
      <c r="F773" s="58">
        <f t="shared" si="255"/>
        <v>0</v>
      </c>
      <c r="G773" s="58">
        <f t="shared" si="255"/>
        <v>0</v>
      </c>
      <c r="H773" s="58">
        <f t="shared" si="255"/>
        <v>0</v>
      </c>
      <c r="I773" s="58">
        <f t="shared" si="255"/>
        <v>0</v>
      </c>
      <c r="J773" s="58">
        <f t="shared" si="255"/>
        <v>45981.9</v>
      </c>
      <c r="K773" s="58">
        <f t="shared" si="255"/>
        <v>45981.9</v>
      </c>
      <c r="L773" s="58">
        <f t="shared" si="255"/>
        <v>0</v>
      </c>
      <c r="M773" s="58">
        <f t="shared" si="255"/>
        <v>0</v>
      </c>
      <c r="N773" s="58">
        <v>100</v>
      </c>
      <c r="O773" s="58">
        <v>100</v>
      </c>
      <c r="P773" s="537"/>
      <c r="Q773" s="537"/>
      <c r="R773" s="537"/>
      <c r="S773" s="537"/>
    </row>
    <row r="774" spans="1:19" x14ac:dyDescent="0.25">
      <c r="A774" s="531"/>
      <c r="B774" s="534"/>
      <c r="C774" s="55">
        <v>2019</v>
      </c>
      <c r="D774" s="58">
        <f>SUM(D792+D813)</f>
        <v>103901.4</v>
      </c>
      <c r="E774" s="58">
        <f t="shared" ref="E774:M774" si="256">SUM(E792+E813)</f>
        <v>103879.9</v>
      </c>
      <c r="F774" s="58">
        <f t="shared" si="256"/>
        <v>0</v>
      </c>
      <c r="G774" s="58">
        <f t="shared" si="256"/>
        <v>0</v>
      </c>
      <c r="H774" s="58">
        <f t="shared" si="256"/>
        <v>39831.199999999997</v>
      </c>
      <c r="I774" s="58">
        <f t="shared" si="256"/>
        <v>39809.800000000003</v>
      </c>
      <c r="J774" s="58">
        <f t="shared" si="256"/>
        <v>64070.2</v>
      </c>
      <c r="K774" s="58">
        <f t="shared" si="256"/>
        <v>64070.1</v>
      </c>
      <c r="L774" s="58">
        <f t="shared" si="256"/>
        <v>0</v>
      </c>
      <c r="M774" s="58">
        <f t="shared" si="256"/>
        <v>0</v>
      </c>
      <c r="N774" s="58">
        <v>100</v>
      </c>
      <c r="O774" s="58">
        <v>99.98</v>
      </c>
      <c r="P774" s="537"/>
      <c r="Q774" s="537"/>
      <c r="R774" s="537"/>
      <c r="S774" s="537"/>
    </row>
    <row r="775" spans="1:19" x14ac:dyDescent="0.25">
      <c r="A775" s="531"/>
      <c r="B775" s="534"/>
      <c r="C775" s="55">
        <v>2020</v>
      </c>
      <c r="D775" s="58">
        <f>SUM(D795+D814)</f>
        <v>105925.2</v>
      </c>
      <c r="E775" s="58">
        <f t="shared" ref="E775:M775" si="257">SUM(E795+E814)</f>
        <v>105924.3</v>
      </c>
      <c r="F775" s="58">
        <f t="shared" si="257"/>
        <v>0</v>
      </c>
      <c r="G775" s="58">
        <f t="shared" si="257"/>
        <v>0</v>
      </c>
      <c r="H775" s="58">
        <f t="shared" si="257"/>
        <v>38334.9</v>
      </c>
      <c r="I775" s="58">
        <f t="shared" si="257"/>
        <v>38334.1</v>
      </c>
      <c r="J775" s="58">
        <f t="shared" si="257"/>
        <v>67590.3</v>
      </c>
      <c r="K775" s="58">
        <f t="shared" si="257"/>
        <v>67590.2</v>
      </c>
      <c r="L775" s="58">
        <f t="shared" si="257"/>
        <v>0</v>
      </c>
      <c r="M775" s="58">
        <f t="shared" si="257"/>
        <v>0</v>
      </c>
      <c r="N775" s="58">
        <v>100</v>
      </c>
      <c r="O775" s="211">
        <f>E775/D775</f>
        <v>0.99999150343827536</v>
      </c>
      <c r="P775" s="537"/>
      <c r="Q775" s="537"/>
      <c r="R775" s="537"/>
      <c r="S775" s="537"/>
    </row>
    <row r="776" spans="1:19" x14ac:dyDescent="0.25">
      <c r="A776" s="531"/>
      <c r="B776" s="534"/>
      <c r="C776" s="55">
        <v>2021</v>
      </c>
      <c r="D776" s="58">
        <f>D798+D815</f>
        <v>106800.5</v>
      </c>
      <c r="E776" s="58">
        <f t="shared" ref="E776:L776" si="258">E798+E815</f>
        <v>106234.4</v>
      </c>
      <c r="F776" s="58">
        <f t="shared" si="258"/>
        <v>0</v>
      </c>
      <c r="G776" s="58">
        <f t="shared" si="258"/>
        <v>0</v>
      </c>
      <c r="H776" s="58">
        <f t="shared" si="258"/>
        <v>43977.9</v>
      </c>
      <c r="I776" s="58">
        <f t="shared" si="258"/>
        <v>43411.8</v>
      </c>
      <c r="J776" s="58">
        <f t="shared" si="258"/>
        <v>62822.6</v>
      </c>
      <c r="K776" s="58">
        <f t="shared" si="258"/>
        <v>62822.6</v>
      </c>
      <c r="L776" s="58">
        <f t="shared" si="258"/>
        <v>0</v>
      </c>
      <c r="M776" s="58">
        <f>M798+M815</f>
        <v>0</v>
      </c>
      <c r="N776" s="58">
        <v>100</v>
      </c>
      <c r="O776" s="211">
        <f>E776/D776</f>
        <v>0.99469946301749523</v>
      </c>
      <c r="P776" s="537"/>
      <c r="Q776" s="537"/>
      <c r="R776" s="537"/>
      <c r="S776" s="537"/>
    </row>
    <row r="777" spans="1:19" x14ac:dyDescent="0.25">
      <c r="A777" s="531"/>
      <c r="B777" s="534"/>
      <c r="C777" s="55">
        <v>2022</v>
      </c>
      <c r="D777" s="58">
        <f>SUM(D801+D816)</f>
        <v>116165.5</v>
      </c>
      <c r="E777" s="58">
        <f t="shared" ref="E777:M777" si="259">SUM(E801+E816)</f>
        <v>115933.8</v>
      </c>
      <c r="F777" s="58">
        <f t="shared" si="259"/>
        <v>0</v>
      </c>
      <c r="G777" s="58">
        <f t="shared" si="259"/>
        <v>0</v>
      </c>
      <c r="H777" s="58">
        <f t="shared" si="259"/>
        <v>43372.2</v>
      </c>
      <c r="I777" s="58">
        <f t="shared" si="259"/>
        <v>43140.5</v>
      </c>
      <c r="J777" s="58">
        <f t="shared" si="259"/>
        <v>72793.3</v>
      </c>
      <c r="K777" s="58">
        <f t="shared" si="259"/>
        <v>72793.3</v>
      </c>
      <c r="L777" s="58">
        <f t="shared" si="259"/>
        <v>0</v>
      </c>
      <c r="M777" s="58">
        <f t="shared" si="259"/>
        <v>0</v>
      </c>
      <c r="N777" s="58">
        <v>100</v>
      </c>
      <c r="O777" s="211">
        <f>E777/D777</f>
        <v>0.99800543190534197</v>
      </c>
      <c r="P777" s="537"/>
      <c r="Q777" s="537"/>
      <c r="R777" s="537"/>
      <c r="S777" s="537"/>
    </row>
    <row r="778" spans="1:19" x14ac:dyDescent="0.25">
      <c r="A778" s="531"/>
      <c r="B778" s="534"/>
      <c r="C778" s="55">
        <v>2023</v>
      </c>
      <c r="D778" s="58">
        <f>SUM(D804+D817)</f>
        <v>162383</v>
      </c>
      <c r="E778" s="58">
        <f t="shared" ref="E778:M778" si="260">SUM(E804+E817)</f>
        <v>161797.70000000001</v>
      </c>
      <c r="F778" s="58">
        <f t="shared" si="260"/>
        <v>0</v>
      </c>
      <c r="G778" s="58">
        <f t="shared" si="260"/>
        <v>0</v>
      </c>
      <c r="H778" s="58">
        <f t="shared" si="260"/>
        <v>72496.100000000006</v>
      </c>
      <c r="I778" s="58">
        <f t="shared" si="260"/>
        <v>71910.8</v>
      </c>
      <c r="J778" s="58">
        <f t="shared" si="260"/>
        <v>89886.9</v>
      </c>
      <c r="K778" s="58">
        <f t="shared" si="260"/>
        <v>89886.9</v>
      </c>
      <c r="L778" s="58">
        <f t="shared" si="260"/>
        <v>0</v>
      </c>
      <c r="M778" s="58">
        <f t="shared" si="260"/>
        <v>0</v>
      </c>
      <c r="N778" s="58">
        <v>100</v>
      </c>
      <c r="O778" s="187">
        <f>E778/D778</f>
        <v>0.9963955586483807</v>
      </c>
      <c r="P778" s="537"/>
      <c r="Q778" s="537"/>
      <c r="R778" s="537"/>
      <c r="S778" s="537"/>
    </row>
    <row r="779" spans="1:19" x14ac:dyDescent="0.25">
      <c r="A779" s="532"/>
      <c r="B779" s="535"/>
      <c r="C779" s="55">
        <v>2024</v>
      </c>
      <c r="D779" s="58">
        <f>SUM(D807+D818)</f>
        <v>303921</v>
      </c>
      <c r="E779" s="58">
        <f t="shared" ref="E779:M779" si="261">SUM(E807+E818)</f>
        <v>302279</v>
      </c>
      <c r="F779" s="58">
        <f t="shared" si="261"/>
        <v>0</v>
      </c>
      <c r="G779" s="58">
        <f t="shared" si="261"/>
        <v>0</v>
      </c>
      <c r="H779" s="58">
        <f t="shared" si="261"/>
        <v>203925.1</v>
      </c>
      <c r="I779" s="58">
        <f t="shared" si="261"/>
        <v>202283.1</v>
      </c>
      <c r="J779" s="58">
        <f t="shared" si="261"/>
        <v>99995.9</v>
      </c>
      <c r="K779" s="58">
        <f t="shared" si="261"/>
        <v>99995.9</v>
      </c>
      <c r="L779" s="58">
        <f t="shared" si="261"/>
        <v>0</v>
      </c>
      <c r="M779" s="58">
        <f t="shared" si="261"/>
        <v>0</v>
      </c>
      <c r="N779" s="58">
        <v>100</v>
      </c>
      <c r="O779" s="187">
        <f>E779/D779</f>
        <v>0.99459728021426619</v>
      </c>
      <c r="P779" s="538"/>
      <c r="Q779" s="538"/>
      <c r="R779" s="538"/>
      <c r="S779" s="538"/>
    </row>
    <row r="780" spans="1:19" ht="22.5" customHeight="1" x14ac:dyDescent="0.25">
      <c r="A780" s="527" t="s">
        <v>292</v>
      </c>
      <c r="B780" s="500" t="s">
        <v>320</v>
      </c>
      <c r="C780" s="59" t="s">
        <v>569</v>
      </c>
      <c r="D780" s="60">
        <f>SUM(D781+D783+D785+D787+D789+D792+D795+D798+D801+D804+D807)</f>
        <v>3758.6</v>
      </c>
      <c r="E780" s="60">
        <f t="shared" ref="E780:M780" si="262">SUM(E781+E783+E785+E787+E789+E792+E795+E798+E801+E804+E807)</f>
        <v>3758.6</v>
      </c>
      <c r="F780" s="60">
        <f t="shared" si="262"/>
        <v>0</v>
      </c>
      <c r="G780" s="60">
        <f t="shared" si="262"/>
        <v>0</v>
      </c>
      <c r="H780" s="60">
        <f t="shared" si="262"/>
        <v>0</v>
      </c>
      <c r="I780" s="60">
        <f t="shared" si="262"/>
        <v>0</v>
      </c>
      <c r="J780" s="60">
        <f t="shared" si="262"/>
        <v>3758.6</v>
      </c>
      <c r="K780" s="60">
        <f t="shared" si="262"/>
        <v>3758.6</v>
      </c>
      <c r="L780" s="60">
        <f t="shared" si="262"/>
        <v>0</v>
      </c>
      <c r="M780" s="60">
        <f t="shared" si="262"/>
        <v>0</v>
      </c>
      <c r="N780" s="60">
        <v>100</v>
      </c>
      <c r="O780" s="60">
        <v>100</v>
      </c>
      <c r="P780" s="61" t="s">
        <v>21</v>
      </c>
      <c r="Q780" s="61" t="s">
        <v>21</v>
      </c>
      <c r="R780" s="61" t="s">
        <v>21</v>
      </c>
      <c r="S780" s="61" t="s">
        <v>21</v>
      </c>
    </row>
    <row r="781" spans="1:19" ht="51" x14ac:dyDescent="0.25">
      <c r="A781" s="528"/>
      <c r="B781" s="507"/>
      <c r="C781" s="500">
        <v>2014</v>
      </c>
      <c r="D781" s="502">
        <v>100</v>
      </c>
      <c r="E781" s="502">
        <v>100</v>
      </c>
      <c r="F781" s="502">
        <v>0</v>
      </c>
      <c r="G781" s="502">
        <v>0</v>
      </c>
      <c r="H781" s="502">
        <v>0</v>
      </c>
      <c r="I781" s="502">
        <v>0</v>
      </c>
      <c r="J781" s="502">
        <v>100</v>
      </c>
      <c r="K781" s="502">
        <v>100</v>
      </c>
      <c r="L781" s="502">
        <v>0</v>
      </c>
      <c r="M781" s="502">
        <v>0</v>
      </c>
      <c r="N781" s="502">
        <v>100</v>
      </c>
      <c r="O781" s="502">
        <v>100</v>
      </c>
      <c r="P781" s="27" t="s">
        <v>129</v>
      </c>
      <c r="Q781" s="28">
        <v>2.5</v>
      </c>
      <c r="R781" s="7">
        <v>2.5</v>
      </c>
      <c r="S781" s="7">
        <v>100</v>
      </c>
    </row>
    <row r="782" spans="1:19" ht="25.5" x14ac:dyDescent="0.25">
      <c r="A782" s="528"/>
      <c r="B782" s="507"/>
      <c r="C782" s="501"/>
      <c r="D782" s="503"/>
      <c r="E782" s="503"/>
      <c r="F782" s="503"/>
      <c r="G782" s="503"/>
      <c r="H782" s="503"/>
      <c r="I782" s="503"/>
      <c r="J782" s="503"/>
      <c r="K782" s="503"/>
      <c r="L782" s="503"/>
      <c r="M782" s="503"/>
      <c r="N782" s="503"/>
      <c r="O782" s="503"/>
      <c r="P782" s="29" t="s">
        <v>128</v>
      </c>
      <c r="Q782" s="30">
        <v>250</v>
      </c>
      <c r="R782" s="21">
        <v>250</v>
      </c>
      <c r="S782" s="21">
        <v>100</v>
      </c>
    </row>
    <row r="783" spans="1:19" ht="38.25" x14ac:dyDescent="0.25">
      <c r="A783" s="528"/>
      <c r="B783" s="507"/>
      <c r="C783" s="500">
        <v>2015</v>
      </c>
      <c r="D783" s="502">
        <v>100</v>
      </c>
      <c r="E783" s="502">
        <v>100</v>
      </c>
      <c r="F783" s="502">
        <v>0</v>
      </c>
      <c r="G783" s="502">
        <v>0</v>
      </c>
      <c r="H783" s="502">
        <v>0</v>
      </c>
      <c r="I783" s="502">
        <v>0</v>
      </c>
      <c r="J783" s="502">
        <v>100</v>
      </c>
      <c r="K783" s="502">
        <v>100</v>
      </c>
      <c r="L783" s="502">
        <v>0</v>
      </c>
      <c r="M783" s="502">
        <v>0</v>
      </c>
      <c r="N783" s="502">
        <v>100</v>
      </c>
      <c r="O783" s="502">
        <v>100</v>
      </c>
      <c r="P783" s="27" t="s">
        <v>249</v>
      </c>
      <c r="Q783" s="30">
        <v>2.5</v>
      </c>
      <c r="R783" s="67">
        <v>5.8</v>
      </c>
      <c r="S783" s="67">
        <v>232</v>
      </c>
    </row>
    <row r="784" spans="1:19" ht="25.5" x14ac:dyDescent="0.25">
      <c r="A784" s="528"/>
      <c r="B784" s="507"/>
      <c r="C784" s="501"/>
      <c r="D784" s="503"/>
      <c r="E784" s="503"/>
      <c r="F784" s="503"/>
      <c r="G784" s="503"/>
      <c r="H784" s="503"/>
      <c r="I784" s="503"/>
      <c r="J784" s="503"/>
      <c r="K784" s="503"/>
      <c r="L784" s="503"/>
      <c r="M784" s="503"/>
      <c r="N784" s="503"/>
      <c r="O784" s="503"/>
      <c r="P784" s="29" t="s">
        <v>128</v>
      </c>
      <c r="Q784" s="30">
        <v>250</v>
      </c>
      <c r="R784" s="67">
        <v>250</v>
      </c>
      <c r="S784" s="67">
        <v>100</v>
      </c>
    </row>
    <row r="785" spans="1:19" ht="38.25" x14ac:dyDescent="0.25">
      <c r="A785" s="528"/>
      <c r="B785" s="507"/>
      <c r="C785" s="500">
        <v>2016</v>
      </c>
      <c r="D785" s="502">
        <v>105.4</v>
      </c>
      <c r="E785" s="502">
        <v>105.4</v>
      </c>
      <c r="F785" s="502">
        <v>0</v>
      </c>
      <c r="G785" s="502">
        <v>0</v>
      </c>
      <c r="H785" s="502">
        <v>0</v>
      </c>
      <c r="I785" s="502">
        <v>0</v>
      </c>
      <c r="J785" s="502">
        <v>105.4</v>
      </c>
      <c r="K785" s="502">
        <v>105.4</v>
      </c>
      <c r="L785" s="502">
        <v>0</v>
      </c>
      <c r="M785" s="502">
        <v>0</v>
      </c>
      <c r="N785" s="502">
        <v>100</v>
      </c>
      <c r="O785" s="502">
        <v>100</v>
      </c>
      <c r="P785" s="27" t="s">
        <v>249</v>
      </c>
      <c r="Q785" s="30">
        <v>2.5</v>
      </c>
      <c r="R785" s="98">
        <v>29.7</v>
      </c>
      <c r="S785" s="98" t="s">
        <v>293</v>
      </c>
    </row>
    <row r="786" spans="1:19" ht="25.5" x14ac:dyDescent="0.25">
      <c r="A786" s="528"/>
      <c r="B786" s="507"/>
      <c r="C786" s="501"/>
      <c r="D786" s="503"/>
      <c r="E786" s="503"/>
      <c r="F786" s="503"/>
      <c r="G786" s="503"/>
      <c r="H786" s="503"/>
      <c r="I786" s="503"/>
      <c r="J786" s="503"/>
      <c r="K786" s="503"/>
      <c r="L786" s="503"/>
      <c r="M786" s="503"/>
      <c r="N786" s="503"/>
      <c r="O786" s="503"/>
      <c r="P786" s="29" t="s">
        <v>128</v>
      </c>
      <c r="Q786" s="30">
        <v>250</v>
      </c>
      <c r="R786" s="98">
        <v>250</v>
      </c>
      <c r="S786" s="98">
        <v>100</v>
      </c>
    </row>
    <row r="787" spans="1:19" ht="38.25" x14ac:dyDescent="0.25">
      <c r="A787" s="528"/>
      <c r="B787" s="507"/>
      <c r="C787" s="500">
        <v>2017</v>
      </c>
      <c r="D787" s="502">
        <v>711.2</v>
      </c>
      <c r="E787" s="502">
        <v>711.2</v>
      </c>
      <c r="F787" s="502">
        <v>0</v>
      </c>
      <c r="G787" s="502">
        <v>0</v>
      </c>
      <c r="H787" s="502">
        <v>0</v>
      </c>
      <c r="I787" s="502">
        <v>0</v>
      </c>
      <c r="J787" s="502">
        <v>711.2</v>
      </c>
      <c r="K787" s="502">
        <v>711.2</v>
      </c>
      <c r="L787" s="502">
        <v>0</v>
      </c>
      <c r="M787" s="502">
        <v>0</v>
      </c>
      <c r="N787" s="502">
        <v>100</v>
      </c>
      <c r="O787" s="502">
        <v>100</v>
      </c>
      <c r="P787" s="27" t="s">
        <v>249</v>
      </c>
      <c r="Q787" s="30">
        <v>2.5</v>
      </c>
      <c r="R787" s="114">
        <v>7.6</v>
      </c>
      <c r="S787" s="114">
        <v>304</v>
      </c>
    </row>
    <row r="788" spans="1:19" ht="25.5" x14ac:dyDescent="0.25">
      <c r="A788" s="528"/>
      <c r="B788" s="507"/>
      <c r="C788" s="501"/>
      <c r="D788" s="503"/>
      <c r="E788" s="503"/>
      <c r="F788" s="503"/>
      <c r="G788" s="503"/>
      <c r="H788" s="503"/>
      <c r="I788" s="503"/>
      <c r="J788" s="503"/>
      <c r="K788" s="503"/>
      <c r="L788" s="503"/>
      <c r="M788" s="503"/>
      <c r="N788" s="503"/>
      <c r="O788" s="503"/>
      <c r="P788" s="29" t="s">
        <v>128</v>
      </c>
      <c r="Q788" s="30">
        <v>250</v>
      </c>
      <c r="R788" s="114">
        <v>250</v>
      </c>
      <c r="S788" s="114">
        <v>100</v>
      </c>
    </row>
    <row r="789" spans="1:19" ht="38.25" x14ac:dyDescent="0.25">
      <c r="A789" s="528"/>
      <c r="B789" s="507"/>
      <c r="C789" s="500">
        <v>2018</v>
      </c>
      <c r="D789" s="502">
        <v>645</v>
      </c>
      <c r="E789" s="502">
        <v>645</v>
      </c>
      <c r="F789" s="502">
        <v>0</v>
      </c>
      <c r="G789" s="502">
        <v>0</v>
      </c>
      <c r="H789" s="502">
        <v>0</v>
      </c>
      <c r="I789" s="502">
        <v>0</v>
      </c>
      <c r="J789" s="502">
        <v>645</v>
      </c>
      <c r="K789" s="502">
        <v>645</v>
      </c>
      <c r="L789" s="502">
        <v>0</v>
      </c>
      <c r="M789" s="502">
        <v>0</v>
      </c>
      <c r="N789" s="502">
        <v>100</v>
      </c>
      <c r="O789" s="502">
        <v>100</v>
      </c>
      <c r="P789" s="27" t="s">
        <v>249</v>
      </c>
      <c r="Q789" s="127">
        <v>2.5</v>
      </c>
      <c r="R789" s="128">
        <v>19.5</v>
      </c>
      <c r="S789" s="128" t="s">
        <v>345</v>
      </c>
    </row>
    <row r="790" spans="1:19" ht="25.5" x14ac:dyDescent="0.25">
      <c r="A790" s="528"/>
      <c r="B790" s="507"/>
      <c r="C790" s="507"/>
      <c r="D790" s="526"/>
      <c r="E790" s="526"/>
      <c r="F790" s="526"/>
      <c r="G790" s="526"/>
      <c r="H790" s="526"/>
      <c r="I790" s="526"/>
      <c r="J790" s="526"/>
      <c r="K790" s="526"/>
      <c r="L790" s="526"/>
      <c r="M790" s="526"/>
      <c r="N790" s="526"/>
      <c r="O790" s="526"/>
      <c r="P790" s="29" t="s">
        <v>128</v>
      </c>
      <c r="Q790" s="127">
        <v>250</v>
      </c>
      <c r="R790" s="128">
        <v>250</v>
      </c>
      <c r="S790" s="128">
        <v>100</v>
      </c>
    </row>
    <row r="791" spans="1:19" ht="51" x14ac:dyDescent="0.25">
      <c r="A791" s="528"/>
      <c r="B791" s="507"/>
      <c r="C791" s="501"/>
      <c r="D791" s="503"/>
      <c r="E791" s="503"/>
      <c r="F791" s="503"/>
      <c r="G791" s="503"/>
      <c r="H791" s="503"/>
      <c r="I791" s="503"/>
      <c r="J791" s="503"/>
      <c r="K791" s="503"/>
      <c r="L791" s="503"/>
      <c r="M791" s="503"/>
      <c r="N791" s="503"/>
      <c r="O791" s="503"/>
      <c r="P791" s="144" t="s">
        <v>344</v>
      </c>
      <c r="Q791" s="127">
        <v>100</v>
      </c>
      <c r="R791" s="128">
        <v>100</v>
      </c>
      <c r="S791" s="128">
        <v>100</v>
      </c>
    </row>
    <row r="792" spans="1:19" ht="38.25" x14ac:dyDescent="0.25">
      <c r="A792" s="528"/>
      <c r="B792" s="507"/>
      <c r="C792" s="500">
        <v>2019</v>
      </c>
      <c r="D792" s="502">
        <v>754</v>
      </c>
      <c r="E792" s="502">
        <v>754</v>
      </c>
      <c r="F792" s="502">
        <v>0</v>
      </c>
      <c r="G792" s="502">
        <v>0</v>
      </c>
      <c r="H792" s="502">
        <v>0</v>
      </c>
      <c r="I792" s="502">
        <v>0</v>
      </c>
      <c r="J792" s="502">
        <v>754</v>
      </c>
      <c r="K792" s="502">
        <v>754</v>
      </c>
      <c r="L792" s="502">
        <v>0</v>
      </c>
      <c r="M792" s="502">
        <v>0</v>
      </c>
      <c r="N792" s="502">
        <v>100</v>
      </c>
      <c r="O792" s="502">
        <v>100</v>
      </c>
      <c r="P792" s="27" t="s">
        <v>249</v>
      </c>
      <c r="Q792" s="159">
        <v>2.5</v>
      </c>
      <c r="R792" s="156">
        <v>4</v>
      </c>
      <c r="S792" s="156">
        <v>160</v>
      </c>
    </row>
    <row r="793" spans="1:19" ht="25.5" x14ac:dyDescent="0.25">
      <c r="A793" s="528"/>
      <c r="B793" s="507"/>
      <c r="C793" s="507"/>
      <c r="D793" s="526"/>
      <c r="E793" s="526"/>
      <c r="F793" s="526"/>
      <c r="G793" s="526"/>
      <c r="H793" s="526"/>
      <c r="I793" s="526"/>
      <c r="J793" s="526"/>
      <c r="K793" s="526"/>
      <c r="L793" s="526"/>
      <c r="M793" s="526"/>
      <c r="N793" s="526"/>
      <c r="O793" s="526"/>
      <c r="P793" s="29" t="s">
        <v>128</v>
      </c>
      <c r="Q793" s="159">
        <v>250</v>
      </c>
      <c r="R793" s="156">
        <v>300</v>
      </c>
      <c r="S793" s="156">
        <v>120</v>
      </c>
    </row>
    <row r="794" spans="1:19" ht="51" x14ac:dyDescent="0.25">
      <c r="A794" s="528"/>
      <c r="B794" s="507"/>
      <c r="C794" s="501"/>
      <c r="D794" s="503"/>
      <c r="E794" s="503"/>
      <c r="F794" s="503"/>
      <c r="G794" s="503"/>
      <c r="H794" s="503"/>
      <c r="I794" s="503"/>
      <c r="J794" s="503"/>
      <c r="K794" s="503"/>
      <c r="L794" s="503"/>
      <c r="M794" s="503"/>
      <c r="N794" s="503"/>
      <c r="O794" s="503"/>
      <c r="P794" s="144" t="s">
        <v>344</v>
      </c>
      <c r="Q794" s="159">
        <v>100</v>
      </c>
      <c r="R794" s="156">
        <v>100</v>
      </c>
      <c r="S794" s="156">
        <v>100</v>
      </c>
    </row>
    <row r="795" spans="1:19" ht="38.25" x14ac:dyDescent="0.25">
      <c r="A795" s="528"/>
      <c r="B795" s="507"/>
      <c r="C795" s="500">
        <v>2020</v>
      </c>
      <c r="D795" s="502">
        <v>773</v>
      </c>
      <c r="E795" s="502">
        <v>773</v>
      </c>
      <c r="F795" s="502">
        <v>0</v>
      </c>
      <c r="G795" s="502">
        <v>0</v>
      </c>
      <c r="H795" s="502">
        <v>0</v>
      </c>
      <c r="I795" s="502">
        <v>0</v>
      </c>
      <c r="J795" s="502">
        <v>773</v>
      </c>
      <c r="K795" s="502">
        <v>773</v>
      </c>
      <c r="L795" s="502">
        <v>0</v>
      </c>
      <c r="M795" s="502">
        <v>0</v>
      </c>
      <c r="N795" s="502">
        <v>100</v>
      </c>
      <c r="O795" s="502">
        <v>100</v>
      </c>
      <c r="P795" s="27" t="s">
        <v>249</v>
      </c>
      <c r="Q795" s="180">
        <v>4</v>
      </c>
      <c r="R795" s="181">
        <v>18</v>
      </c>
      <c r="S795" s="181" t="s">
        <v>374</v>
      </c>
    </row>
    <row r="796" spans="1:19" ht="25.5" x14ac:dyDescent="0.25">
      <c r="A796" s="528"/>
      <c r="B796" s="507"/>
      <c r="C796" s="507"/>
      <c r="D796" s="526"/>
      <c r="E796" s="526"/>
      <c r="F796" s="526"/>
      <c r="G796" s="526"/>
      <c r="H796" s="526"/>
      <c r="I796" s="526"/>
      <c r="J796" s="526"/>
      <c r="K796" s="526"/>
      <c r="L796" s="526"/>
      <c r="M796" s="526"/>
      <c r="N796" s="526"/>
      <c r="O796" s="526"/>
      <c r="P796" s="29" t="s">
        <v>128</v>
      </c>
      <c r="Q796" s="180">
        <v>300</v>
      </c>
      <c r="R796" s="181">
        <v>300</v>
      </c>
      <c r="S796" s="181">
        <v>100</v>
      </c>
    </row>
    <row r="797" spans="1:19" ht="51" x14ac:dyDescent="0.25">
      <c r="A797" s="528"/>
      <c r="B797" s="507"/>
      <c r="C797" s="501"/>
      <c r="D797" s="503"/>
      <c r="E797" s="503"/>
      <c r="F797" s="503"/>
      <c r="G797" s="503"/>
      <c r="H797" s="503"/>
      <c r="I797" s="503"/>
      <c r="J797" s="503"/>
      <c r="K797" s="503"/>
      <c r="L797" s="503"/>
      <c r="M797" s="503"/>
      <c r="N797" s="503"/>
      <c r="O797" s="503"/>
      <c r="P797" s="144" t="s">
        <v>344</v>
      </c>
      <c r="Q797" s="180">
        <v>100</v>
      </c>
      <c r="R797" s="181">
        <v>100</v>
      </c>
      <c r="S797" s="181">
        <v>100</v>
      </c>
    </row>
    <row r="798" spans="1:19" ht="38.25" x14ac:dyDescent="0.25">
      <c r="A798" s="528"/>
      <c r="B798" s="507"/>
      <c r="C798" s="500">
        <v>2021</v>
      </c>
      <c r="D798" s="502">
        <v>570</v>
      </c>
      <c r="E798" s="502">
        <v>570</v>
      </c>
      <c r="F798" s="502">
        <v>0</v>
      </c>
      <c r="G798" s="502">
        <v>0</v>
      </c>
      <c r="H798" s="502">
        <v>0</v>
      </c>
      <c r="I798" s="502">
        <v>0</v>
      </c>
      <c r="J798" s="502">
        <v>570</v>
      </c>
      <c r="K798" s="502">
        <v>570</v>
      </c>
      <c r="L798" s="502">
        <v>0</v>
      </c>
      <c r="M798" s="502">
        <v>0</v>
      </c>
      <c r="N798" s="502">
        <v>100</v>
      </c>
      <c r="O798" s="502">
        <v>100</v>
      </c>
      <c r="P798" s="27" t="s">
        <v>249</v>
      </c>
      <c r="Q798" s="253">
        <v>4</v>
      </c>
      <c r="R798" s="254">
        <v>4</v>
      </c>
      <c r="S798" s="254">
        <v>100</v>
      </c>
    </row>
    <row r="799" spans="1:19" ht="25.5" x14ac:dyDescent="0.25">
      <c r="A799" s="528"/>
      <c r="B799" s="507"/>
      <c r="C799" s="507"/>
      <c r="D799" s="526"/>
      <c r="E799" s="526"/>
      <c r="F799" s="526"/>
      <c r="G799" s="526"/>
      <c r="H799" s="526"/>
      <c r="I799" s="526"/>
      <c r="J799" s="526"/>
      <c r="K799" s="526"/>
      <c r="L799" s="526"/>
      <c r="M799" s="526"/>
      <c r="N799" s="526"/>
      <c r="O799" s="526"/>
      <c r="P799" s="29" t="s">
        <v>128</v>
      </c>
      <c r="Q799" s="253">
        <v>300</v>
      </c>
      <c r="R799" s="254">
        <v>300</v>
      </c>
      <c r="S799" s="254">
        <v>100</v>
      </c>
    </row>
    <row r="800" spans="1:19" ht="51" x14ac:dyDescent="0.25">
      <c r="A800" s="528"/>
      <c r="B800" s="507"/>
      <c r="C800" s="501"/>
      <c r="D800" s="503"/>
      <c r="E800" s="503"/>
      <c r="F800" s="503"/>
      <c r="G800" s="503"/>
      <c r="H800" s="503"/>
      <c r="I800" s="503"/>
      <c r="J800" s="503"/>
      <c r="K800" s="503"/>
      <c r="L800" s="503"/>
      <c r="M800" s="503"/>
      <c r="N800" s="503"/>
      <c r="O800" s="503"/>
      <c r="P800" s="144" t="s">
        <v>344</v>
      </c>
      <c r="Q800" s="253">
        <v>100</v>
      </c>
      <c r="R800" s="254">
        <v>100</v>
      </c>
      <c r="S800" s="254">
        <v>100</v>
      </c>
    </row>
    <row r="801" spans="1:19" ht="38.25" x14ac:dyDescent="0.25">
      <c r="A801" s="528"/>
      <c r="B801" s="507"/>
      <c r="C801" s="500">
        <v>2022</v>
      </c>
      <c r="D801" s="502">
        <v>0</v>
      </c>
      <c r="E801" s="502">
        <v>0</v>
      </c>
      <c r="F801" s="502">
        <v>0</v>
      </c>
      <c r="G801" s="502">
        <v>0</v>
      </c>
      <c r="H801" s="502">
        <v>0</v>
      </c>
      <c r="I801" s="502">
        <v>0</v>
      </c>
      <c r="J801" s="502">
        <v>0</v>
      </c>
      <c r="K801" s="502">
        <v>0</v>
      </c>
      <c r="L801" s="502">
        <v>0</v>
      </c>
      <c r="M801" s="502">
        <v>0</v>
      </c>
      <c r="N801" s="502">
        <v>0</v>
      </c>
      <c r="O801" s="502">
        <v>0</v>
      </c>
      <c r="P801" s="27" t="s">
        <v>249</v>
      </c>
      <c r="Q801" s="335">
        <v>4</v>
      </c>
      <c r="R801" s="325">
        <v>4</v>
      </c>
      <c r="S801" s="325">
        <v>100</v>
      </c>
    </row>
    <row r="802" spans="1:19" ht="25.5" x14ac:dyDescent="0.25">
      <c r="A802" s="528"/>
      <c r="B802" s="507"/>
      <c r="C802" s="507"/>
      <c r="D802" s="526"/>
      <c r="E802" s="526"/>
      <c r="F802" s="526"/>
      <c r="G802" s="526"/>
      <c r="H802" s="526"/>
      <c r="I802" s="526"/>
      <c r="J802" s="526"/>
      <c r="K802" s="526"/>
      <c r="L802" s="526"/>
      <c r="M802" s="526"/>
      <c r="N802" s="526"/>
      <c r="O802" s="526"/>
      <c r="P802" s="29" t="s">
        <v>128</v>
      </c>
      <c r="Q802" s="335">
        <v>300</v>
      </c>
      <c r="R802" s="325">
        <v>300</v>
      </c>
      <c r="S802" s="325">
        <v>100</v>
      </c>
    </row>
    <row r="803" spans="1:19" ht="51" x14ac:dyDescent="0.25">
      <c r="A803" s="528"/>
      <c r="B803" s="507"/>
      <c r="C803" s="501"/>
      <c r="D803" s="503"/>
      <c r="E803" s="503"/>
      <c r="F803" s="503"/>
      <c r="G803" s="503"/>
      <c r="H803" s="503"/>
      <c r="I803" s="503"/>
      <c r="J803" s="503"/>
      <c r="K803" s="503"/>
      <c r="L803" s="503"/>
      <c r="M803" s="503"/>
      <c r="N803" s="503"/>
      <c r="O803" s="503"/>
      <c r="P803" s="144" t="s">
        <v>344</v>
      </c>
      <c r="Q803" s="335">
        <v>100</v>
      </c>
      <c r="R803" s="325">
        <v>100</v>
      </c>
      <c r="S803" s="325">
        <v>100</v>
      </c>
    </row>
    <row r="804" spans="1:19" ht="38.25" x14ac:dyDescent="0.25">
      <c r="A804" s="528"/>
      <c r="B804" s="507"/>
      <c r="C804" s="500">
        <v>2023</v>
      </c>
      <c r="D804" s="502">
        <v>0</v>
      </c>
      <c r="E804" s="502">
        <v>0</v>
      </c>
      <c r="F804" s="502">
        <v>0</v>
      </c>
      <c r="G804" s="502">
        <v>0</v>
      </c>
      <c r="H804" s="502">
        <v>0</v>
      </c>
      <c r="I804" s="502">
        <v>0</v>
      </c>
      <c r="J804" s="502">
        <v>0</v>
      </c>
      <c r="K804" s="502">
        <v>0</v>
      </c>
      <c r="L804" s="502">
        <v>0</v>
      </c>
      <c r="M804" s="502">
        <v>0</v>
      </c>
      <c r="N804" s="502">
        <v>0</v>
      </c>
      <c r="O804" s="502">
        <v>0</v>
      </c>
      <c r="P804" s="27" t="s">
        <v>249</v>
      </c>
      <c r="Q804" s="395">
        <v>4</v>
      </c>
      <c r="R804" s="394">
        <v>4</v>
      </c>
      <c r="S804" s="394">
        <v>100</v>
      </c>
    </row>
    <row r="805" spans="1:19" ht="25.5" x14ac:dyDescent="0.25">
      <c r="A805" s="528"/>
      <c r="B805" s="507"/>
      <c r="C805" s="507"/>
      <c r="D805" s="526"/>
      <c r="E805" s="526"/>
      <c r="F805" s="526"/>
      <c r="G805" s="526"/>
      <c r="H805" s="526"/>
      <c r="I805" s="526"/>
      <c r="J805" s="526"/>
      <c r="K805" s="526"/>
      <c r="L805" s="526"/>
      <c r="M805" s="526"/>
      <c r="N805" s="526"/>
      <c r="O805" s="526"/>
      <c r="P805" s="29" t="s">
        <v>128</v>
      </c>
      <c r="Q805" s="395">
        <v>300</v>
      </c>
      <c r="R805" s="394">
        <v>300</v>
      </c>
      <c r="S805" s="394">
        <v>100</v>
      </c>
    </row>
    <row r="806" spans="1:19" ht="51" x14ac:dyDescent="0.25">
      <c r="A806" s="528"/>
      <c r="B806" s="507"/>
      <c r="C806" s="501"/>
      <c r="D806" s="503"/>
      <c r="E806" s="503"/>
      <c r="F806" s="503"/>
      <c r="G806" s="503"/>
      <c r="H806" s="503"/>
      <c r="I806" s="503"/>
      <c r="J806" s="503"/>
      <c r="K806" s="503"/>
      <c r="L806" s="503"/>
      <c r="M806" s="503"/>
      <c r="N806" s="503"/>
      <c r="O806" s="503"/>
      <c r="P806" s="144" t="s">
        <v>344</v>
      </c>
      <c r="Q806" s="395">
        <v>100</v>
      </c>
      <c r="R806" s="394">
        <v>100</v>
      </c>
      <c r="S806" s="394">
        <v>100</v>
      </c>
    </row>
    <row r="807" spans="1:19" ht="38.25" x14ac:dyDescent="0.25">
      <c r="A807" s="528"/>
      <c r="B807" s="507"/>
      <c r="C807" s="500">
        <v>2024</v>
      </c>
      <c r="D807" s="502">
        <v>0</v>
      </c>
      <c r="E807" s="502">
        <v>0</v>
      </c>
      <c r="F807" s="502">
        <v>0</v>
      </c>
      <c r="G807" s="502">
        <v>0</v>
      </c>
      <c r="H807" s="502">
        <v>0</v>
      </c>
      <c r="I807" s="502">
        <v>0</v>
      </c>
      <c r="J807" s="502">
        <v>0</v>
      </c>
      <c r="K807" s="502">
        <v>0</v>
      </c>
      <c r="L807" s="502">
        <v>0</v>
      </c>
      <c r="M807" s="502">
        <v>0</v>
      </c>
      <c r="N807" s="502">
        <v>0</v>
      </c>
      <c r="O807" s="502">
        <v>0</v>
      </c>
      <c r="P807" s="27" t="s">
        <v>249</v>
      </c>
      <c r="Q807" s="444">
        <v>4</v>
      </c>
      <c r="R807" s="429">
        <v>4</v>
      </c>
      <c r="S807" s="429">
        <v>100</v>
      </c>
    </row>
    <row r="808" spans="1:19" ht="25.5" x14ac:dyDescent="0.25">
      <c r="A808" s="528"/>
      <c r="B808" s="507"/>
      <c r="C808" s="507"/>
      <c r="D808" s="526"/>
      <c r="E808" s="526"/>
      <c r="F808" s="526"/>
      <c r="G808" s="526"/>
      <c r="H808" s="526"/>
      <c r="I808" s="526"/>
      <c r="J808" s="526"/>
      <c r="K808" s="526"/>
      <c r="L808" s="526"/>
      <c r="M808" s="526"/>
      <c r="N808" s="526"/>
      <c r="O808" s="526"/>
      <c r="P808" s="29" t="s">
        <v>128</v>
      </c>
      <c r="Q808" s="444">
        <v>300</v>
      </c>
      <c r="R808" s="429">
        <v>300</v>
      </c>
      <c r="S808" s="429">
        <v>100</v>
      </c>
    </row>
    <row r="809" spans="1:19" ht="51" x14ac:dyDescent="0.25">
      <c r="A809" s="529"/>
      <c r="B809" s="501"/>
      <c r="C809" s="501"/>
      <c r="D809" s="503"/>
      <c r="E809" s="503"/>
      <c r="F809" s="503"/>
      <c r="G809" s="503"/>
      <c r="H809" s="503"/>
      <c r="I809" s="503"/>
      <c r="J809" s="503"/>
      <c r="K809" s="503"/>
      <c r="L809" s="503"/>
      <c r="M809" s="503"/>
      <c r="N809" s="503"/>
      <c r="O809" s="503"/>
      <c r="P809" s="144" t="s">
        <v>344</v>
      </c>
      <c r="Q809" s="444">
        <v>100</v>
      </c>
      <c r="R809" s="429">
        <v>100</v>
      </c>
      <c r="S809" s="429">
        <v>100</v>
      </c>
    </row>
    <row r="810" spans="1:19" ht="21" customHeight="1" x14ac:dyDescent="0.25">
      <c r="A810" s="527" t="s">
        <v>294</v>
      </c>
      <c r="B810" s="500" t="s">
        <v>295</v>
      </c>
      <c r="C810" s="91">
        <v>2016</v>
      </c>
      <c r="D810" s="95">
        <v>22387.7</v>
      </c>
      <c r="E810" s="95">
        <v>22346.3</v>
      </c>
      <c r="F810" s="95">
        <v>0</v>
      </c>
      <c r="G810" s="95">
        <v>0</v>
      </c>
      <c r="H810" s="95">
        <v>20000</v>
      </c>
      <c r="I810" s="95">
        <v>19958.7</v>
      </c>
      <c r="J810" s="95">
        <v>2387.6999999999998</v>
      </c>
      <c r="K810" s="95">
        <v>2387.6</v>
      </c>
      <c r="L810" s="95">
        <v>0</v>
      </c>
      <c r="M810" s="95">
        <v>0</v>
      </c>
      <c r="N810" s="95">
        <v>100</v>
      </c>
      <c r="O810" s="95">
        <v>99.82</v>
      </c>
      <c r="P810" s="508" t="s">
        <v>297</v>
      </c>
      <c r="Q810" s="106">
        <v>32</v>
      </c>
      <c r="R810" s="96">
        <v>32</v>
      </c>
      <c r="S810" s="96">
        <v>100</v>
      </c>
    </row>
    <row r="811" spans="1:19" ht="20.25" customHeight="1" x14ac:dyDescent="0.25">
      <c r="A811" s="528"/>
      <c r="B811" s="507"/>
      <c r="C811" s="111">
        <v>2017</v>
      </c>
      <c r="D811" s="107">
        <v>46279.5</v>
      </c>
      <c r="E811" s="107">
        <v>46279.5</v>
      </c>
      <c r="F811" s="107">
        <v>0</v>
      </c>
      <c r="G811" s="107">
        <v>0</v>
      </c>
      <c r="H811" s="107">
        <v>0</v>
      </c>
      <c r="I811" s="107">
        <v>0</v>
      </c>
      <c r="J811" s="107">
        <v>46279.5</v>
      </c>
      <c r="K811" s="107">
        <v>46279.5</v>
      </c>
      <c r="L811" s="107">
        <v>0</v>
      </c>
      <c r="M811" s="107">
        <v>0</v>
      </c>
      <c r="N811" s="107">
        <v>100</v>
      </c>
      <c r="O811" s="107">
        <v>100</v>
      </c>
      <c r="P811" s="509"/>
      <c r="Q811" s="106">
        <v>100</v>
      </c>
      <c r="R811" s="113">
        <v>120</v>
      </c>
      <c r="S811" s="113">
        <v>120</v>
      </c>
    </row>
    <row r="812" spans="1:19" ht="18.75" customHeight="1" x14ac:dyDescent="0.25">
      <c r="A812" s="528"/>
      <c r="B812" s="507"/>
      <c r="C812" s="124">
        <v>2018</v>
      </c>
      <c r="D812" s="125">
        <v>45336.9</v>
      </c>
      <c r="E812" s="125">
        <v>45336.9</v>
      </c>
      <c r="F812" s="125">
        <v>0</v>
      </c>
      <c r="G812" s="125">
        <v>0</v>
      </c>
      <c r="H812" s="125">
        <v>0</v>
      </c>
      <c r="I812" s="125">
        <v>0</v>
      </c>
      <c r="J812" s="125">
        <v>45336.9</v>
      </c>
      <c r="K812" s="125">
        <v>45336.9</v>
      </c>
      <c r="L812" s="125">
        <v>0</v>
      </c>
      <c r="M812" s="125">
        <v>0</v>
      </c>
      <c r="N812" s="125">
        <v>100</v>
      </c>
      <c r="O812" s="125">
        <v>100</v>
      </c>
      <c r="P812" s="509"/>
      <c r="Q812" s="127">
        <v>200</v>
      </c>
      <c r="R812" s="128">
        <v>230</v>
      </c>
      <c r="S812" s="128">
        <v>115</v>
      </c>
    </row>
    <row r="813" spans="1:19" ht="18.75" customHeight="1" x14ac:dyDescent="0.25">
      <c r="A813" s="528"/>
      <c r="B813" s="507"/>
      <c r="C813" s="153">
        <v>2019</v>
      </c>
      <c r="D813" s="155">
        <v>103147.4</v>
      </c>
      <c r="E813" s="155">
        <v>103125.9</v>
      </c>
      <c r="F813" s="155">
        <v>0</v>
      </c>
      <c r="G813" s="155">
        <v>0</v>
      </c>
      <c r="H813" s="155">
        <v>39831.199999999997</v>
      </c>
      <c r="I813" s="155">
        <v>39809.800000000003</v>
      </c>
      <c r="J813" s="155">
        <v>63316.2</v>
      </c>
      <c r="K813" s="155">
        <v>63316.1</v>
      </c>
      <c r="L813" s="155">
        <v>0</v>
      </c>
      <c r="M813" s="155">
        <v>0</v>
      </c>
      <c r="N813" s="155">
        <v>100</v>
      </c>
      <c r="O813" s="155">
        <v>99.98</v>
      </c>
      <c r="P813" s="509"/>
      <c r="Q813" s="159">
        <v>200</v>
      </c>
      <c r="R813" s="156">
        <v>210</v>
      </c>
      <c r="S813" s="156">
        <v>105</v>
      </c>
    </row>
    <row r="814" spans="1:19" ht="18.75" customHeight="1" x14ac:dyDescent="0.25">
      <c r="A814" s="528"/>
      <c r="B814" s="507"/>
      <c r="C814" s="178">
        <v>2020</v>
      </c>
      <c r="D814" s="179">
        <v>105152.2</v>
      </c>
      <c r="E814" s="179">
        <v>105151.3</v>
      </c>
      <c r="F814" s="179">
        <v>0</v>
      </c>
      <c r="G814" s="179">
        <v>0</v>
      </c>
      <c r="H814" s="179">
        <v>38334.9</v>
      </c>
      <c r="I814" s="179">
        <v>38334.1</v>
      </c>
      <c r="J814" s="179">
        <v>66817.3</v>
      </c>
      <c r="K814" s="179">
        <v>66817.2</v>
      </c>
      <c r="L814" s="179">
        <v>0</v>
      </c>
      <c r="M814" s="179">
        <v>0</v>
      </c>
      <c r="N814" s="179">
        <v>100</v>
      </c>
      <c r="O814" s="202">
        <f>E814/D814</f>
        <v>0.99999144097793491</v>
      </c>
      <c r="P814" s="509"/>
      <c r="Q814" s="180">
        <v>210</v>
      </c>
      <c r="R814" s="181">
        <v>234.8</v>
      </c>
      <c r="S814" s="210">
        <f>R814/Q814</f>
        <v>1.1180952380952383</v>
      </c>
    </row>
    <row r="815" spans="1:19" ht="18.75" customHeight="1" x14ac:dyDescent="0.25">
      <c r="A815" s="528"/>
      <c r="B815" s="507"/>
      <c r="C815" s="248">
        <v>2021</v>
      </c>
      <c r="D815" s="249">
        <v>106230.5</v>
      </c>
      <c r="E815" s="249">
        <v>105664.4</v>
      </c>
      <c r="F815" s="249">
        <v>0</v>
      </c>
      <c r="G815" s="249">
        <v>0</v>
      </c>
      <c r="H815" s="249">
        <v>43977.9</v>
      </c>
      <c r="I815" s="249">
        <v>43411.8</v>
      </c>
      <c r="J815" s="249">
        <v>62252.6</v>
      </c>
      <c r="K815" s="249">
        <v>62252.6</v>
      </c>
      <c r="L815" s="249">
        <v>0</v>
      </c>
      <c r="M815" s="249">
        <v>0</v>
      </c>
      <c r="N815" s="249">
        <v>100</v>
      </c>
      <c r="O815" s="252">
        <f>E815/D815</f>
        <v>0.99467102197579782</v>
      </c>
      <c r="P815" s="509"/>
      <c r="Q815" s="253">
        <v>210</v>
      </c>
      <c r="R815" s="254">
        <v>218.4</v>
      </c>
      <c r="S815" s="210">
        <f>R815/Q815</f>
        <v>1.04</v>
      </c>
    </row>
    <row r="816" spans="1:19" ht="18.75" customHeight="1" x14ac:dyDescent="0.25">
      <c r="A816" s="528"/>
      <c r="B816" s="507"/>
      <c r="C816" s="323">
        <v>2022</v>
      </c>
      <c r="D816" s="324">
        <v>116165.5</v>
      </c>
      <c r="E816" s="324">
        <v>115933.8</v>
      </c>
      <c r="F816" s="324">
        <v>0</v>
      </c>
      <c r="G816" s="324">
        <v>0</v>
      </c>
      <c r="H816" s="324">
        <v>43372.2</v>
      </c>
      <c r="I816" s="324">
        <v>43140.5</v>
      </c>
      <c r="J816" s="324">
        <v>72793.3</v>
      </c>
      <c r="K816" s="324">
        <v>72793.3</v>
      </c>
      <c r="L816" s="324">
        <v>0</v>
      </c>
      <c r="M816" s="324">
        <v>0</v>
      </c>
      <c r="N816" s="324">
        <v>100</v>
      </c>
      <c r="O816" s="336">
        <f>E816/D816</f>
        <v>0.99800543190534197</v>
      </c>
      <c r="P816" s="509"/>
      <c r="Q816" s="335">
        <v>210</v>
      </c>
      <c r="R816" s="325">
        <v>215</v>
      </c>
      <c r="S816" s="210">
        <f>R816/Q816</f>
        <v>1.0238095238095237</v>
      </c>
    </row>
    <row r="817" spans="1:19" ht="18.75" customHeight="1" x14ac:dyDescent="0.25">
      <c r="A817" s="528"/>
      <c r="B817" s="507"/>
      <c r="C817" s="391">
        <v>2023</v>
      </c>
      <c r="D817" s="392">
        <v>162383</v>
      </c>
      <c r="E817" s="392">
        <v>161797.70000000001</v>
      </c>
      <c r="F817" s="392">
        <v>0</v>
      </c>
      <c r="G817" s="392">
        <v>0</v>
      </c>
      <c r="H817" s="392">
        <v>72496.100000000006</v>
      </c>
      <c r="I817" s="392">
        <v>71910.8</v>
      </c>
      <c r="J817" s="392">
        <v>89886.9</v>
      </c>
      <c r="K817" s="392">
        <v>89886.9</v>
      </c>
      <c r="L817" s="392">
        <v>0</v>
      </c>
      <c r="M817" s="392">
        <v>0</v>
      </c>
      <c r="N817" s="392">
        <v>100</v>
      </c>
      <c r="O817" s="393">
        <f>E817/D817</f>
        <v>0.9963955586483807</v>
      </c>
      <c r="P817" s="509"/>
      <c r="Q817" s="395">
        <v>210</v>
      </c>
      <c r="R817" s="394">
        <v>212.8</v>
      </c>
      <c r="S817" s="210">
        <f>R817/Q817</f>
        <v>1.0133333333333334</v>
      </c>
    </row>
    <row r="818" spans="1:19" ht="18.75" customHeight="1" x14ac:dyDescent="0.25">
      <c r="A818" s="529"/>
      <c r="B818" s="501"/>
      <c r="C818" s="415">
        <v>2024</v>
      </c>
      <c r="D818" s="417">
        <v>303921</v>
      </c>
      <c r="E818" s="417">
        <v>302279</v>
      </c>
      <c r="F818" s="417">
        <v>0</v>
      </c>
      <c r="G818" s="417">
        <v>0</v>
      </c>
      <c r="H818" s="417">
        <v>203925.1</v>
      </c>
      <c r="I818" s="417">
        <v>202283.1</v>
      </c>
      <c r="J818" s="417">
        <v>99995.9</v>
      </c>
      <c r="K818" s="417">
        <v>99995.9</v>
      </c>
      <c r="L818" s="417">
        <v>0</v>
      </c>
      <c r="M818" s="417">
        <v>0</v>
      </c>
      <c r="N818" s="417">
        <v>100</v>
      </c>
      <c r="O818" s="428">
        <f>E818/D818</f>
        <v>0.99459728021426619</v>
      </c>
      <c r="P818" s="510"/>
      <c r="Q818" s="444">
        <v>210</v>
      </c>
      <c r="R818" s="429">
        <v>211</v>
      </c>
      <c r="S818" s="210">
        <f>R818/Q818</f>
        <v>1.0047619047619047</v>
      </c>
    </row>
    <row r="819" spans="1:19" ht="16.5" customHeight="1" x14ac:dyDescent="0.25">
      <c r="A819" s="527" t="s">
        <v>296</v>
      </c>
      <c r="B819" s="500" t="s">
        <v>318</v>
      </c>
      <c r="C819" s="91">
        <v>2016</v>
      </c>
      <c r="D819" s="95">
        <v>40000</v>
      </c>
      <c r="E819" s="95">
        <v>40000</v>
      </c>
      <c r="F819" s="95">
        <v>0</v>
      </c>
      <c r="G819" s="95">
        <v>0</v>
      </c>
      <c r="H819" s="95">
        <v>40000</v>
      </c>
      <c r="I819" s="95">
        <v>40000</v>
      </c>
      <c r="J819" s="95">
        <v>0</v>
      </c>
      <c r="K819" s="95">
        <v>0</v>
      </c>
      <c r="L819" s="95">
        <v>0</v>
      </c>
      <c r="M819" s="95">
        <v>0</v>
      </c>
      <c r="N819" s="95">
        <v>100</v>
      </c>
      <c r="O819" s="95">
        <v>100</v>
      </c>
      <c r="P819" s="508" t="s">
        <v>298</v>
      </c>
      <c r="Q819" s="616">
        <v>60</v>
      </c>
      <c r="R819" s="574">
        <v>60</v>
      </c>
      <c r="S819" s="574">
        <v>100</v>
      </c>
    </row>
    <row r="820" spans="1:19" ht="20.25" customHeight="1" x14ac:dyDescent="0.25">
      <c r="A820" s="528"/>
      <c r="B820" s="507"/>
      <c r="C820" s="111">
        <v>2017</v>
      </c>
      <c r="D820" s="107">
        <v>43</v>
      </c>
      <c r="E820" s="107">
        <v>43</v>
      </c>
      <c r="F820" s="107">
        <v>0</v>
      </c>
      <c r="G820" s="107">
        <v>0</v>
      </c>
      <c r="H820" s="107">
        <v>0</v>
      </c>
      <c r="I820" s="107">
        <v>0</v>
      </c>
      <c r="J820" s="107">
        <v>43</v>
      </c>
      <c r="K820" s="107">
        <v>43</v>
      </c>
      <c r="L820" s="107">
        <v>0</v>
      </c>
      <c r="M820" s="107">
        <v>0</v>
      </c>
      <c r="N820" s="107">
        <v>100</v>
      </c>
      <c r="O820" s="107">
        <v>100</v>
      </c>
      <c r="P820" s="509"/>
      <c r="Q820" s="617"/>
      <c r="R820" s="575"/>
      <c r="S820" s="575"/>
    </row>
    <row r="821" spans="1:19" ht="20.25" customHeight="1" x14ac:dyDescent="0.25">
      <c r="A821" s="529"/>
      <c r="B821" s="501"/>
      <c r="C821" s="124">
        <v>2018</v>
      </c>
      <c r="D821" s="125">
        <v>0</v>
      </c>
      <c r="E821" s="125">
        <v>0</v>
      </c>
      <c r="F821" s="125">
        <v>0</v>
      </c>
      <c r="G821" s="125">
        <v>0</v>
      </c>
      <c r="H821" s="125">
        <v>0</v>
      </c>
      <c r="I821" s="125">
        <v>0</v>
      </c>
      <c r="J821" s="125">
        <v>0</v>
      </c>
      <c r="K821" s="125">
        <v>0</v>
      </c>
      <c r="L821" s="125">
        <v>0</v>
      </c>
      <c r="M821" s="125">
        <v>0</v>
      </c>
      <c r="N821" s="125">
        <v>0</v>
      </c>
      <c r="O821" s="125">
        <v>0</v>
      </c>
      <c r="P821" s="510"/>
      <c r="Q821" s="145" t="s">
        <v>239</v>
      </c>
      <c r="R821" s="130" t="s">
        <v>239</v>
      </c>
      <c r="S821" s="130" t="s">
        <v>239</v>
      </c>
    </row>
    <row r="822" spans="1:19" ht="15" customHeight="1" x14ac:dyDescent="0.25">
      <c r="A822" s="545" t="s">
        <v>108</v>
      </c>
      <c r="B822" s="514" t="s">
        <v>118</v>
      </c>
      <c r="C822" s="10" t="s">
        <v>569</v>
      </c>
      <c r="D822" s="11">
        <f>SUM(D823:D833)</f>
        <v>1310469.3999999999</v>
      </c>
      <c r="E822" s="11">
        <f t="shared" ref="E822:M822" si="263">SUM(E823:E833)</f>
        <v>1264254.9999999998</v>
      </c>
      <c r="F822" s="11">
        <f t="shared" si="263"/>
        <v>129525.00000000001</v>
      </c>
      <c r="G822" s="11">
        <f t="shared" si="263"/>
        <v>108037.29999999999</v>
      </c>
      <c r="H822" s="11">
        <f t="shared" si="263"/>
        <v>177017</v>
      </c>
      <c r="I822" s="11">
        <f t="shared" si="263"/>
        <v>152326.70000000001</v>
      </c>
      <c r="J822" s="11">
        <f t="shared" si="263"/>
        <v>1003927.4</v>
      </c>
      <c r="K822" s="11">
        <f t="shared" si="263"/>
        <v>1003891</v>
      </c>
      <c r="L822" s="11">
        <f t="shared" si="263"/>
        <v>0</v>
      </c>
      <c r="M822" s="11">
        <f t="shared" si="263"/>
        <v>0</v>
      </c>
      <c r="N822" s="11">
        <v>100</v>
      </c>
      <c r="O822" s="191">
        <f>E822/D822</f>
        <v>0.96473446842787769</v>
      </c>
      <c r="P822" s="523" t="s">
        <v>21</v>
      </c>
      <c r="Q822" s="523" t="s">
        <v>21</v>
      </c>
      <c r="R822" s="523" t="s">
        <v>21</v>
      </c>
      <c r="S822" s="523" t="s">
        <v>21</v>
      </c>
    </row>
    <row r="823" spans="1:19" x14ac:dyDescent="0.25">
      <c r="A823" s="546"/>
      <c r="B823" s="515"/>
      <c r="C823" s="9">
        <v>2014</v>
      </c>
      <c r="D823" s="11">
        <f t="shared" ref="D823:D833" si="264">SUM(D835+D858+D881+D913+D948+D978)</f>
        <v>58224</v>
      </c>
      <c r="E823" s="11">
        <f t="shared" ref="E823:M823" si="265">SUM(E835+E858+E881+E913+E948+E978)</f>
        <v>58221.700000000004</v>
      </c>
      <c r="F823" s="11">
        <f t="shared" si="265"/>
        <v>0</v>
      </c>
      <c r="G823" s="11">
        <f t="shared" si="265"/>
        <v>0</v>
      </c>
      <c r="H823" s="11">
        <f t="shared" si="265"/>
        <v>0</v>
      </c>
      <c r="I823" s="11">
        <f t="shared" si="265"/>
        <v>0</v>
      </c>
      <c r="J823" s="11">
        <f t="shared" si="265"/>
        <v>58224</v>
      </c>
      <c r="K823" s="11">
        <f t="shared" si="265"/>
        <v>58221.700000000004</v>
      </c>
      <c r="L823" s="11">
        <f t="shared" si="265"/>
        <v>0</v>
      </c>
      <c r="M823" s="11">
        <f t="shared" si="265"/>
        <v>0</v>
      </c>
      <c r="N823" s="11">
        <v>100</v>
      </c>
      <c r="O823" s="11">
        <v>100</v>
      </c>
      <c r="P823" s="524"/>
      <c r="Q823" s="524"/>
      <c r="R823" s="524"/>
      <c r="S823" s="524"/>
    </row>
    <row r="824" spans="1:19" x14ac:dyDescent="0.25">
      <c r="A824" s="546"/>
      <c r="B824" s="515"/>
      <c r="C824" s="9">
        <v>2015</v>
      </c>
      <c r="D824" s="11">
        <f t="shared" si="264"/>
        <v>63959.700000000004</v>
      </c>
      <c r="E824" s="11">
        <f t="shared" ref="E824:M824" si="266">SUM(E836+E859+E882+E914+E949+E979)</f>
        <v>63957.599999999999</v>
      </c>
      <c r="F824" s="11">
        <f t="shared" si="266"/>
        <v>0</v>
      </c>
      <c r="G824" s="11">
        <f t="shared" si="266"/>
        <v>0</v>
      </c>
      <c r="H824" s="11">
        <f t="shared" si="266"/>
        <v>55.9</v>
      </c>
      <c r="I824" s="11">
        <f t="shared" si="266"/>
        <v>55.9</v>
      </c>
      <c r="J824" s="11">
        <f t="shared" si="266"/>
        <v>63903.8</v>
      </c>
      <c r="K824" s="11">
        <f t="shared" si="266"/>
        <v>63901.700000000004</v>
      </c>
      <c r="L824" s="11">
        <f t="shared" si="266"/>
        <v>0</v>
      </c>
      <c r="M824" s="11">
        <f t="shared" si="266"/>
        <v>0</v>
      </c>
      <c r="N824" s="11">
        <v>100</v>
      </c>
      <c r="O824" s="11">
        <v>100</v>
      </c>
      <c r="P824" s="524"/>
      <c r="Q824" s="524"/>
      <c r="R824" s="524"/>
      <c r="S824" s="524"/>
    </row>
    <row r="825" spans="1:19" x14ac:dyDescent="0.25">
      <c r="A825" s="546"/>
      <c r="B825" s="515"/>
      <c r="C825" s="9">
        <v>2016</v>
      </c>
      <c r="D825" s="11">
        <f t="shared" si="264"/>
        <v>77169.2</v>
      </c>
      <c r="E825" s="11">
        <f t="shared" ref="E825:M825" si="267">SUM(E837+E860+E883+E915+E950+E980)</f>
        <v>77166.8</v>
      </c>
      <c r="F825" s="11">
        <f t="shared" si="267"/>
        <v>50</v>
      </c>
      <c r="G825" s="11">
        <f t="shared" si="267"/>
        <v>50</v>
      </c>
      <c r="H825" s="11">
        <f t="shared" si="267"/>
        <v>40</v>
      </c>
      <c r="I825" s="11">
        <f t="shared" si="267"/>
        <v>40</v>
      </c>
      <c r="J825" s="11">
        <f t="shared" si="267"/>
        <v>77079.199999999997</v>
      </c>
      <c r="K825" s="11">
        <f t="shared" si="267"/>
        <v>77076.800000000003</v>
      </c>
      <c r="L825" s="11">
        <f t="shared" si="267"/>
        <v>0</v>
      </c>
      <c r="M825" s="11">
        <f t="shared" si="267"/>
        <v>0</v>
      </c>
      <c r="N825" s="11">
        <v>100</v>
      </c>
      <c r="O825" s="11">
        <v>100</v>
      </c>
      <c r="P825" s="524"/>
      <c r="Q825" s="524"/>
      <c r="R825" s="524"/>
      <c r="S825" s="524"/>
    </row>
    <row r="826" spans="1:19" x14ac:dyDescent="0.25">
      <c r="A826" s="546"/>
      <c r="B826" s="515"/>
      <c r="C826" s="9">
        <v>2017</v>
      </c>
      <c r="D826" s="11">
        <f t="shared" si="264"/>
        <v>130948.90000000001</v>
      </c>
      <c r="E826" s="11">
        <f t="shared" ref="E826:M826" si="268">SUM(E838+E861+E884+E916+E951+E981)</f>
        <v>130947</v>
      </c>
      <c r="F826" s="11">
        <f t="shared" si="268"/>
        <v>0</v>
      </c>
      <c r="G826" s="11">
        <f t="shared" si="268"/>
        <v>0</v>
      </c>
      <c r="H826" s="11">
        <f t="shared" si="268"/>
        <v>1346.2</v>
      </c>
      <c r="I826" s="11">
        <f t="shared" si="268"/>
        <v>1346.2</v>
      </c>
      <c r="J826" s="11">
        <f t="shared" si="268"/>
        <v>129602.70000000001</v>
      </c>
      <c r="K826" s="11">
        <f t="shared" si="268"/>
        <v>129600.80000000002</v>
      </c>
      <c r="L826" s="11">
        <f t="shared" si="268"/>
        <v>0</v>
      </c>
      <c r="M826" s="11">
        <f t="shared" si="268"/>
        <v>0</v>
      </c>
      <c r="N826" s="11">
        <v>100</v>
      </c>
      <c r="O826" s="11">
        <v>100</v>
      </c>
      <c r="P826" s="524"/>
      <c r="Q826" s="524"/>
      <c r="R826" s="524"/>
      <c r="S826" s="524"/>
    </row>
    <row r="827" spans="1:19" x14ac:dyDescent="0.25">
      <c r="A827" s="546"/>
      <c r="B827" s="515"/>
      <c r="C827" s="9">
        <v>2018</v>
      </c>
      <c r="D827" s="11">
        <f t="shared" si="264"/>
        <v>76270.000000000015</v>
      </c>
      <c r="E827" s="11">
        <f t="shared" ref="E827:M827" si="269">SUM(E839+E862+E885+E917+E952+E982)</f>
        <v>76266.7</v>
      </c>
      <c r="F827" s="11">
        <f t="shared" si="269"/>
        <v>31</v>
      </c>
      <c r="G827" s="11">
        <f t="shared" si="269"/>
        <v>31</v>
      </c>
      <c r="H827" s="11">
        <f t="shared" si="269"/>
        <v>230</v>
      </c>
      <c r="I827" s="11">
        <f t="shared" si="269"/>
        <v>230</v>
      </c>
      <c r="J827" s="11">
        <f t="shared" si="269"/>
        <v>76009.000000000015</v>
      </c>
      <c r="K827" s="11">
        <f t="shared" si="269"/>
        <v>76005.7</v>
      </c>
      <c r="L827" s="11">
        <f t="shared" si="269"/>
        <v>0</v>
      </c>
      <c r="M827" s="11">
        <f t="shared" si="269"/>
        <v>0</v>
      </c>
      <c r="N827" s="11">
        <v>100</v>
      </c>
      <c r="O827" s="11">
        <v>100</v>
      </c>
      <c r="P827" s="524"/>
      <c r="Q827" s="524"/>
      <c r="R827" s="524"/>
      <c r="S827" s="524"/>
    </row>
    <row r="828" spans="1:19" x14ac:dyDescent="0.25">
      <c r="A828" s="546"/>
      <c r="B828" s="515"/>
      <c r="C828" s="9">
        <v>2019</v>
      </c>
      <c r="D828" s="11">
        <f t="shared" si="264"/>
        <v>82361.700000000012</v>
      </c>
      <c r="E828" s="11">
        <f t="shared" ref="E828:M828" si="270">SUM(E840+E863+E886+E918+E953+E983)</f>
        <v>82357.899999999994</v>
      </c>
      <c r="F828" s="11">
        <f t="shared" si="270"/>
        <v>2281.5</v>
      </c>
      <c r="G828" s="11">
        <f t="shared" si="270"/>
        <v>2281.5</v>
      </c>
      <c r="H828" s="11">
        <f t="shared" si="270"/>
        <v>317.39999999999998</v>
      </c>
      <c r="I828" s="11">
        <f t="shared" si="270"/>
        <v>317.39999999999998</v>
      </c>
      <c r="J828" s="11">
        <f t="shared" si="270"/>
        <v>79762.8</v>
      </c>
      <c r="K828" s="11">
        <f t="shared" si="270"/>
        <v>79759</v>
      </c>
      <c r="L828" s="11">
        <f t="shared" si="270"/>
        <v>0</v>
      </c>
      <c r="M828" s="11">
        <f t="shared" si="270"/>
        <v>0</v>
      </c>
      <c r="N828" s="11">
        <v>100</v>
      </c>
      <c r="O828" s="11">
        <v>100</v>
      </c>
      <c r="P828" s="524"/>
      <c r="Q828" s="524"/>
      <c r="R828" s="524"/>
      <c r="S828" s="524"/>
    </row>
    <row r="829" spans="1:19" x14ac:dyDescent="0.25">
      <c r="A829" s="546"/>
      <c r="B829" s="515"/>
      <c r="C829" s="9">
        <v>2020</v>
      </c>
      <c r="D829" s="11">
        <f t="shared" si="264"/>
        <v>88482.7</v>
      </c>
      <c r="E829" s="11">
        <f t="shared" ref="E829:M829" si="271">SUM(E841+E864+E887+E919+E954+E984)</f>
        <v>88479.1</v>
      </c>
      <c r="F829" s="11">
        <f t="shared" si="271"/>
        <v>80.900000000000006</v>
      </c>
      <c r="G829" s="11">
        <f t="shared" si="271"/>
        <v>80.900000000000006</v>
      </c>
      <c r="H829" s="11">
        <f t="shared" si="271"/>
        <v>2777.5</v>
      </c>
      <c r="I829" s="11">
        <f t="shared" si="271"/>
        <v>2777.5</v>
      </c>
      <c r="J829" s="11">
        <f t="shared" si="271"/>
        <v>85624.3</v>
      </c>
      <c r="K829" s="11">
        <f t="shared" si="271"/>
        <v>85620.700000000012</v>
      </c>
      <c r="L829" s="11">
        <f t="shared" si="271"/>
        <v>0</v>
      </c>
      <c r="M829" s="11">
        <f t="shared" si="271"/>
        <v>0</v>
      </c>
      <c r="N829" s="11">
        <v>100</v>
      </c>
      <c r="O829" s="191">
        <f t="shared" ref="O829:O834" si="272">E829/D829</f>
        <v>0.99995931408060568</v>
      </c>
      <c r="P829" s="524"/>
      <c r="Q829" s="524"/>
      <c r="R829" s="524"/>
      <c r="S829" s="524"/>
    </row>
    <row r="830" spans="1:19" x14ac:dyDescent="0.25">
      <c r="A830" s="546"/>
      <c r="B830" s="515"/>
      <c r="C830" s="9">
        <v>2021</v>
      </c>
      <c r="D830" s="11">
        <f t="shared" si="264"/>
        <v>116366</v>
      </c>
      <c r="E830" s="11">
        <f t="shared" ref="E830:M830" si="273">SUM(E842+E865+E888+E920+E955+E985)</f>
        <v>116361.69999999998</v>
      </c>
      <c r="F830" s="11">
        <f t="shared" si="273"/>
        <v>14066.4</v>
      </c>
      <c r="G830" s="11">
        <f t="shared" si="273"/>
        <v>14066.4</v>
      </c>
      <c r="H830" s="11">
        <f t="shared" si="273"/>
        <v>10102.299999999999</v>
      </c>
      <c r="I830" s="11">
        <f t="shared" si="273"/>
        <v>10102.299999999999</v>
      </c>
      <c r="J830" s="11">
        <f t="shared" si="273"/>
        <v>92197.3</v>
      </c>
      <c r="K830" s="11">
        <f t="shared" si="273"/>
        <v>92192.999999999985</v>
      </c>
      <c r="L830" s="11">
        <f t="shared" si="273"/>
        <v>0</v>
      </c>
      <c r="M830" s="11">
        <f t="shared" si="273"/>
        <v>0</v>
      </c>
      <c r="N830" s="11">
        <v>100</v>
      </c>
      <c r="O830" s="191">
        <f t="shared" si="272"/>
        <v>0.99996304762559496</v>
      </c>
      <c r="P830" s="524"/>
      <c r="Q830" s="524"/>
      <c r="R830" s="524"/>
      <c r="S830" s="524"/>
    </row>
    <row r="831" spans="1:19" x14ac:dyDescent="0.25">
      <c r="A831" s="546"/>
      <c r="B831" s="515"/>
      <c r="C831" s="9">
        <v>2022</v>
      </c>
      <c r="D831" s="11">
        <f t="shared" si="264"/>
        <v>161425.9</v>
      </c>
      <c r="E831" s="11">
        <f t="shared" ref="E831:M831" si="274">SUM(E843+E866+E889+E921+E956+E986)</f>
        <v>161423.29999999999</v>
      </c>
      <c r="F831" s="11">
        <f t="shared" si="274"/>
        <v>494.7</v>
      </c>
      <c r="G831" s="11">
        <f t="shared" si="274"/>
        <v>494.7</v>
      </c>
      <c r="H831" s="11">
        <f t="shared" si="274"/>
        <v>55715.1</v>
      </c>
      <c r="I831" s="11">
        <f t="shared" si="274"/>
        <v>55715.1</v>
      </c>
      <c r="J831" s="11">
        <f t="shared" si="274"/>
        <v>105216.09999999999</v>
      </c>
      <c r="K831" s="11">
        <f t="shared" si="274"/>
        <v>105213.5</v>
      </c>
      <c r="L831" s="11">
        <f t="shared" si="274"/>
        <v>0</v>
      </c>
      <c r="M831" s="11">
        <f t="shared" si="274"/>
        <v>0</v>
      </c>
      <c r="N831" s="11">
        <v>100</v>
      </c>
      <c r="O831" s="191">
        <f t="shared" si="272"/>
        <v>0.99998389353876915</v>
      </c>
      <c r="P831" s="524"/>
      <c r="Q831" s="524"/>
      <c r="R831" s="524"/>
      <c r="S831" s="524"/>
    </row>
    <row r="832" spans="1:19" x14ac:dyDescent="0.25">
      <c r="A832" s="546"/>
      <c r="B832" s="515"/>
      <c r="C832" s="9">
        <v>2023</v>
      </c>
      <c r="D832" s="11">
        <f t="shared" si="264"/>
        <v>238458.4</v>
      </c>
      <c r="E832" s="11">
        <f t="shared" ref="E832:M832" si="275">SUM(E844+E867+E890+E922+E957+E987)</f>
        <v>192275</v>
      </c>
      <c r="F832" s="11">
        <f t="shared" si="275"/>
        <v>85759.700000000012</v>
      </c>
      <c r="G832" s="11">
        <f t="shared" si="275"/>
        <v>64272.9</v>
      </c>
      <c r="H832" s="11">
        <f t="shared" si="275"/>
        <v>44073.600000000006</v>
      </c>
      <c r="I832" s="11">
        <f t="shared" si="275"/>
        <v>19383.3</v>
      </c>
      <c r="J832" s="11">
        <f t="shared" si="275"/>
        <v>108625.09999999999</v>
      </c>
      <c r="K832" s="11">
        <f t="shared" si="275"/>
        <v>108618.79999999999</v>
      </c>
      <c r="L832" s="11">
        <f t="shared" si="275"/>
        <v>0</v>
      </c>
      <c r="M832" s="11">
        <f t="shared" si="275"/>
        <v>0</v>
      </c>
      <c r="N832" s="11">
        <v>100</v>
      </c>
      <c r="O832" s="191">
        <f t="shared" si="272"/>
        <v>0.80632512840814163</v>
      </c>
      <c r="P832" s="524"/>
      <c r="Q832" s="524"/>
      <c r="R832" s="524"/>
      <c r="S832" s="524"/>
    </row>
    <row r="833" spans="1:19" x14ac:dyDescent="0.25">
      <c r="A833" s="547"/>
      <c r="B833" s="516"/>
      <c r="C833" s="9">
        <v>2024</v>
      </c>
      <c r="D833" s="11">
        <f t="shared" si="264"/>
        <v>216802.90000000002</v>
      </c>
      <c r="E833" s="11">
        <f t="shared" ref="E833:M833" si="276">SUM(E845+E868+E891+E923+E958+E988)</f>
        <v>216798.2</v>
      </c>
      <c r="F833" s="11">
        <f t="shared" si="276"/>
        <v>26760.799999999999</v>
      </c>
      <c r="G833" s="11">
        <f t="shared" si="276"/>
        <v>26759.9</v>
      </c>
      <c r="H833" s="11">
        <f t="shared" si="276"/>
        <v>62359</v>
      </c>
      <c r="I833" s="11">
        <f t="shared" si="276"/>
        <v>62359</v>
      </c>
      <c r="J833" s="11">
        <f t="shared" si="276"/>
        <v>127683.1</v>
      </c>
      <c r="K833" s="11">
        <f t="shared" si="276"/>
        <v>127679.3</v>
      </c>
      <c r="L833" s="11">
        <f t="shared" si="276"/>
        <v>0</v>
      </c>
      <c r="M833" s="11">
        <f t="shared" si="276"/>
        <v>0</v>
      </c>
      <c r="N833" s="11">
        <v>100</v>
      </c>
      <c r="O833" s="191">
        <f t="shared" si="272"/>
        <v>0.99997832132319253</v>
      </c>
      <c r="P833" s="525"/>
      <c r="Q833" s="525"/>
      <c r="R833" s="525"/>
      <c r="S833" s="525"/>
    </row>
    <row r="834" spans="1:19" ht="15" customHeight="1" x14ac:dyDescent="0.25">
      <c r="A834" s="530" t="s">
        <v>109</v>
      </c>
      <c r="B834" s="533" t="s">
        <v>475</v>
      </c>
      <c r="C834" s="13" t="s">
        <v>569</v>
      </c>
      <c r="D834" s="14">
        <f>SUM(D835:D845)</f>
        <v>240699.5</v>
      </c>
      <c r="E834" s="14">
        <f t="shared" ref="E834:M834" si="277">SUM(E835:E845)</f>
        <v>240690.80000000002</v>
      </c>
      <c r="F834" s="14">
        <f t="shared" si="277"/>
        <v>17400.399999999998</v>
      </c>
      <c r="G834" s="14">
        <f t="shared" si="277"/>
        <v>17399.5</v>
      </c>
      <c r="H834" s="14">
        <f t="shared" si="277"/>
        <v>4636.6000000000004</v>
      </c>
      <c r="I834" s="14">
        <f t="shared" si="277"/>
        <v>4636.6000000000004</v>
      </c>
      <c r="J834" s="14">
        <f t="shared" si="277"/>
        <v>218662.5</v>
      </c>
      <c r="K834" s="14">
        <f t="shared" si="277"/>
        <v>218654.7</v>
      </c>
      <c r="L834" s="14">
        <f t="shared" si="277"/>
        <v>0</v>
      </c>
      <c r="M834" s="14">
        <f t="shared" si="277"/>
        <v>0</v>
      </c>
      <c r="N834" s="14">
        <v>100</v>
      </c>
      <c r="O834" s="188">
        <f t="shared" si="272"/>
        <v>0.99996385534660448</v>
      </c>
      <c r="P834" s="536" t="s">
        <v>21</v>
      </c>
      <c r="Q834" s="536" t="s">
        <v>21</v>
      </c>
      <c r="R834" s="536" t="s">
        <v>21</v>
      </c>
      <c r="S834" s="536" t="s">
        <v>21</v>
      </c>
    </row>
    <row r="835" spans="1:19" x14ac:dyDescent="0.25">
      <c r="A835" s="531"/>
      <c r="B835" s="534"/>
      <c r="C835" s="12">
        <v>2014</v>
      </c>
      <c r="D835" s="14">
        <f t="shared" ref="D835:M841" si="278">SUM(D846)</f>
        <v>8913</v>
      </c>
      <c r="E835" s="14">
        <f t="shared" ref="E835:M835" si="279">SUM(E846)</f>
        <v>8911.9</v>
      </c>
      <c r="F835" s="14">
        <f t="shared" si="279"/>
        <v>0</v>
      </c>
      <c r="G835" s="14">
        <f t="shared" si="279"/>
        <v>0</v>
      </c>
      <c r="H835" s="14">
        <f t="shared" si="279"/>
        <v>0</v>
      </c>
      <c r="I835" s="14">
        <f t="shared" si="279"/>
        <v>0</v>
      </c>
      <c r="J835" s="14">
        <f t="shared" si="279"/>
        <v>8913</v>
      </c>
      <c r="K835" s="14">
        <f t="shared" si="279"/>
        <v>8911.9</v>
      </c>
      <c r="L835" s="14">
        <f t="shared" si="279"/>
        <v>0</v>
      </c>
      <c r="M835" s="14">
        <f t="shared" si="279"/>
        <v>0</v>
      </c>
      <c r="N835" s="14">
        <v>100</v>
      </c>
      <c r="O835" s="14">
        <v>100</v>
      </c>
      <c r="P835" s="537"/>
      <c r="Q835" s="537"/>
      <c r="R835" s="537"/>
      <c r="S835" s="537"/>
    </row>
    <row r="836" spans="1:19" x14ac:dyDescent="0.25">
      <c r="A836" s="531"/>
      <c r="B836" s="534"/>
      <c r="C836" s="12">
        <v>2015</v>
      </c>
      <c r="D836" s="14">
        <f t="shared" si="278"/>
        <v>8181</v>
      </c>
      <c r="E836" s="14">
        <f t="shared" ref="E836:M836" si="280">SUM(E847)</f>
        <v>8180.4</v>
      </c>
      <c r="F836" s="14">
        <f t="shared" si="280"/>
        <v>0</v>
      </c>
      <c r="G836" s="14">
        <f t="shared" si="280"/>
        <v>0</v>
      </c>
      <c r="H836" s="14">
        <f t="shared" si="280"/>
        <v>55.9</v>
      </c>
      <c r="I836" s="14">
        <f t="shared" si="280"/>
        <v>55.9</v>
      </c>
      <c r="J836" s="14">
        <f t="shared" si="280"/>
        <v>8125.1</v>
      </c>
      <c r="K836" s="14">
        <f t="shared" si="280"/>
        <v>8124.5</v>
      </c>
      <c r="L836" s="14">
        <f t="shared" si="280"/>
        <v>0</v>
      </c>
      <c r="M836" s="14">
        <f t="shared" si="280"/>
        <v>0</v>
      </c>
      <c r="N836" s="14">
        <v>100</v>
      </c>
      <c r="O836" s="14">
        <v>100</v>
      </c>
      <c r="P836" s="537"/>
      <c r="Q836" s="537"/>
      <c r="R836" s="537"/>
      <c r="S836" s="537"/>
    </row>
    <row r="837" spans="1:19" x14ac:dyDescent="0.25">
      <c r="A837" s="531"/>
      <c r="B837" s="534"/>
      <c r="C837" s="12">
        <v>2016</v>
      </c>
      <c r="D837" s="14">
        <f t="shared" si="278"/>
        <v>7980.8</v>
      </c>
      <c r="E837" s="14">
        <f t="shared" ref="E837:M837" si="281">SUM(E848)</f>
        <v>7980.3</v>
      </c>
      <c r="F837" s="14">
        <f t="shared" si="281"/>
        <v>50</v>
      </c>
      <c r="G837" s="14">
        <f t="shared" si="281"/>
        <v>50</v>
      </c>
      <c r="H837" s="14">
        <f t="shared" si="281"/>
        <v>0</v>
      </c>
      <c r="I837" s="14">
        <f t="shared" si="281"/>
        <v>0</v>
      </c>
      <c r="J837" s="14">
        <f t="shared" si="281"/>
        <v>7930.8</v>
      </c>
      <c r="K837" s="14">
        <f t="shared" si="281"/>
        <v>7930.3</v>
      </c>
      <c r="L837" s="14">
        <f t="shared" si="281"/>
        <v>0</v>
      </c>
      <c r="M837" s="14">
        <f t="shared" si="281"/>
        <v>0</v>
      </c>
      <c r="N837" s="14">
        <v>100</v>
      </c>
      <c r="O837" s="14">
        <v>100</v>
      </c>
      <c r="P837" s="537"/>
      <c r="Q837" s="537"/>
      <c r="R837" s="537"/>
      <c r="S837" s="537"/>
    </row>
    <row r="838" spans="1:19" x14ac:dyDescent="0.25">
      <c r="A838" s="531"/>
      <c r="B838" s="534"/>
      <c r="C838" s="12">
        <v>2017</v>
      </c>
      <c r="D838" s="14">
        <f t="shared" si="278"/>
        <v>9156.4</v>
      </c>
      <c r="E838" s="14">
        <f t="shared" ref="E838:M838" si="282">SUM(E849)</f>
        <v>9156</v>
      </c>
      <c r="F838" s="14">
        <f t="shared" si="282"/>
        <v>0</v>
      </c>
      <c r="G838" s="14">
        <f t="shared" si="282"/>
        <v>0</v>
      </c>
      <c r="H838" s="14">
        <f t="shared" si="282"/>
        <v>37.200000000000003</v>
      </c>
      <c r="I838" s="14">
        <f t="shared" si="282"/>
        <v>37.200000000000003</v>
      </c>
      <c r="J838" s="14">
        <f t="shared" si="282"/>
        <v>9119.2000000000007</v>
      </c>
      <c r="K838" s="14">
        <f t="shared" si="282"/>
        <v>9118.7999999999993</v>
      </c>
      <c r="L838" s="14">
        <f t="shared" si="282"/>
        <v>0</v>
      </c>
      <c r="M838" s="14">
        <f t="shared" si="282"/>
        <v>0</v>
      </c>
      <c r="N838" s="14">
        <v>100</v>
      </c>
      <c r="O838" s="14">
        <v>100</v>
      </c>
      <c r="P838" s="537"/>
      <c r="Q838" s="537"/>
      <c r="R838" s="537"/>
      <c r="S838" s="537"/>
    </row>
    <row r="839" spans="1:19" x14ac:dyDescent="0.25">
      <c r="A839" s="531"/>
      <c r="B839" s="534"/>
      <c r="C839" s="12">
        <v>2018</v>
      </c>
      <c r="D839" s="14">
        <f t="shared" si="278"/>
        <v>19908.5</v>
      </c>
      <c r="E839" s="14">
        <f t="shared" ref="E839:M839" si="283">SUM(E850)</f>
        <v>19907.5</v>
      </c>
      <c r="F839" s="14">
        <f t="shared" si="283"/>
        <v>31</v>
      </c>
      <c r="G839" s="14">
        <f t="shared" si="283"/>
        <v>31</v>
      </c>
      <c r="H839" s="14">
        <f t="shared" si="283"/>
        <v>5.5</v>
      </c>
      <c r="I839" s="14">
        <f t="shared" si="283"/>
        <v>5.5</v>
      </c>
      <c r="J839" s="14">
        <f t="shared" si="283"/>
        <v>19872</v>
      </c>
      <c r="K839" s="14">
        <f t="shared" si="283"/>
        <v>19871</v>
      </c>
      <c r="L839" s="14">
        <f t="shared" si="283"/>
        <v>0</v>
      </c>
      <c r="M839" s="14">
        <f t="shared" si="283"/>
        <v>0</v>
      </c>
      <c r="N839" s="14">
        <v>100</v>
      </c>
      <c r="O839" s="14">
        <v>100</v>
      </c>
      <c r="P839" s="537"/>
      <c r="Q839" s="537"/>
      <c r="R839" s="537"/>
      <c r="S839" s="537"/>
    </row>
    <row r="840" spans="1:19" x14ac:dyDescent="0.25">
      <c r="A840" s="531"/>
      <c r="B840" s="534"/>
      <c r="C840" s="12">
        <v>2019</v>
      </c>
      <c r="D840" s="14">
        <f t="shared" si="278"/>
        <v>21796.3</v>
      </c>
      <c r="E840" s="14">
        <f t="shared" ref="E840:M840" si="284">SUM(E851)</f>
        <v>21795.7</v>
      </c>
      <c r="F840" s="14">
        <f t="shared" si="284"/>
        <v>211.5</v>
      </c>
      <c r="G840" s="14">
        <f t="shared" si="284"/>
        <v>211.5</v>
      </c>
      <c r="H840" s="14">
        <f t="shared" si="284"/>
        <v>137.4</v>
      </c>
      <c r="I840" s="14">
        <f t="shared" si="284"/>
        <v>137.4</v>
      </c>
      <c r="J840" s="14">
        <f t="shared" si="284"/>
        <v>21447.4</v>
      </c>
      <c r="K840" s="14">
        <f t="shared" si="284"/>
        <v>21446.799999999999</v>
      </c>
      <c r="L840" s="14">
        <f t="shared" si="284"/>
        <v>0</v>
      </c>
      <c r="M840" s="14">
        <f t="shared" si="284"/>
        <v>0</v>
      </c>
      <c r="N840" s="14">
        <v>100</v>
      </c>
      <c r="O840" s="14">
        <v>100</v>
      </c>
      <c r="P840" s="537"/>
      <c r="Q840" s="537"/>
      <c r="R840" s="537"/>
      <c r="S840" s="537"/>
    </row>
    <row r="841" spans="1:19" x14ac:dyDescent="0.25">
      <c r="A841" s="531"/>
      <c r="B841" s="534"/>
      <c r="C841" s="12">
        <v>2020</v>
      </c>
      <c r="D841" s="14">
        <f t="shared" si="278"/>
        <v>25238.6</v>
      </c>
      <c r="E841" s="14">
        <f t="shared" si="278"/>
        <v>25237.599999999999</v>
      </c>
      <c r="F841" s="14">
        <f t="shared" si="278"/>
        <v>80.900000000000006</v>
      </c>
      <c r="G841" s="14">
        <f t="shared" si="278"/>
        <v>80.900000000000006</v>
      </c>
      <c r="H841" s="14">
        <f t="shared" si="278"/>
        <v>2507.5</v>
      </c>
      <c r="I841" s="14">
        <f t="shared" si="278"/>
        <v>2507.5</v>
      </c>
      <c r="J841" s="14">
        <f t="shared" si="278"/>
        <v>22650.2</v>
      </c>
      <c r="K841" s="14">
        <f t="shared" si="278"/>
        <v>22649.200000000001</v>
      </c>
      <c r="L841" s="14">
        <f t="shared" si="278"/>
        <v>0</v>
      </c>
      <c r="M841" s="14">
        <f t="shared" si="278"/>
        <v>0</v>
      </c>
      <c r="N841" s="14">
        <v>100</v>
      </c>
      <c r="O841" s="14">
        <v>100</v>
      </c>
      <c r="P841" s="537"/>
      <c r="Q841" s="537"/>
      <c r="R841" s="537"/>
      <c r="S841" s="537"/>
    </row>
    <row r="842" spans="1:19" x14ac:dyDescent="0.25">
      <c r="A842" s="531"/>
      <c r="B842" s="534"/>
      <c r="C842" s="12">
        <v>2021</v>
      </c>
      <c r="D842" s="14">
        <f>SUM(D853)</f>
        <v>34357.5</v>
      </c>
      <c r="E842" s="14">
        <f t="shared" ref="E842:M842" si="285">SUM(E853)</f>
        <v>34356.6</v>
      </c>
      <c r="F842" s="14">
        <f t="shared" si="285"/>
        <v>10710.9</v>
      </c>
      <c r="G842" s="14">
        <f t="shared" si="285"/>
        <v>10710.9</v>
      </c>
      <c r="H842" s="14">
        <f t="shared" si="285"/>
        <v>172.5</v>
      </c>
      <c r="I842" s="14">
        <f t="shared" si="285"/>
        <v>172.5</v>
      </c>
      <c r="J842" s="14">
        <f t="shared" si="285"/>
        <v>23474.1</v>
      </c>
      <c r="K842" s="14">
        <f t="shared" si="285"/>
        <v>23473.200000000001</v>
      </c>
      <c r="L842" s="14">
        <f t="shared" si="285"/>
        <v>0</v>
      </c>
      <c r="M842" s="14">
        <f t="shared" si="285"/>
        <v>0</v>
      </c>
      <c r="N842" s="14">
        <v>100</v>
      </c>
      <c r="O842" s="188">
        <f>E842/D842</f>
        <v>0.99997380484610343</v>
      </c>
      <c r="P842" s="537"/>
      <c r="Q842" s="537"/>
      <c r="R842" s="537"/>
      <c r="S842" s="537"/>
    </row>
    <row r="843" spans="1:19" x14ac:dyDescent="0.25">
      <c r="A843" s="531"/>
      <c r="B843" s="534"/>
      <c r="C843" s="12">
        <v>2022</v>
      </c>
      <c r="D843" s="14">
        <f>SUM(D854)</f>
        <v>27984.1</v>
      </c>
      <c r="E843" s="14">
        <f t="shared" ref="E843:M843" si="286">SUM(E854)</f>
        <v>27983.7</v>
      </c>
      <c r="F843" s="14">
        <f t="shared" si="286"/>
        <v>494.7</v>
      </c>
      <c r="G843" s="14">
        <f t="shared" si="286"/>
        <v>494.7</v>
      </c>
      <c r="H843" s="14">
        <f t="shared" si="286"/>
        <v>325.3</v>
      </c>
      <c r="I843" s="14">
        <f t="shared" si="286"/>
        <v>325.3</v>
      </c>
      <c r="J843" s="14">
        <f t="shared" si="286"/>
        <v>27164.1</v>
      </c>
      <c r="K843" s="14">
        <f t="shared" si="286"/>
        <v>27163.7</v>
      </c>
      <c r="L843" s="14">
        <f t="shared" si="286"/>
        <v>0</v>
      </c>
      <c r="M843" s="14">
        <f t="shared" si="286"/>
        <v>0</v>
      </c>
      <c r="N843" s="14">
        <v>100</v>
      </c>
      <c r="O843" s="188">
        <f>E843/D843</f>
        <v>0.99998570616886029</v>
      </c>
      <c r="P843" s="537"/>
      <c r="Q843" s="537"/>
      <c r="R843" s="537"/>
      <c r="S843" s="537"/>
    </row>
    <row r="844" spans="1:19" x14ac:dyDescent="0.25">
      <c r="A844" s="531"/>
      <c r="B844" s="534"/>
      <c r="C844" s="12">
        <v>2023</v>
      </c>
      <c r="D844" s="14">
        <f>SUM(D855)</f>
        <v>38661.5</v>
      </c>
      <c r="E844" s="14">
        <f t="shared" ref="E844:M844" si="287">SUM(E855)</f>
        <v>38660.6</v>
      </c>
      <c r="F844" s="14">
        <f t="shared" si="287"/>
        <v>5401.6</v>
      </c>
      <c r="G844" s="14">
        <f t="shared" si="287"/>
        <v>5401.6</v>
      </c>
      <c r="H844" s="14">
        <f t="shared" si="287"/>
        <v>1343.3</v>
      </c>
      <c r="I844" s="14">
        <f t="shared" si="287"/>
        <v>1343.3</v>
      </c>
      <c r="J844" s="14">
        <f t="shared" si="287"/>
        <v>31916.6</v>
      </c>
      <c r="K844" s="14">
        <f t="shared" si="287"/>
        <v>31915.7</v>
      </c>
      <c r="L844" s="14">
        <f t="shared" si="287"/>
        <v>0</v>
      </c>
      <c r="M844" s="14">
        <f t="shared" si="287"/>
        <v>0</v>
      </c>
      <c r="N844" s="14">
        <v>100</v>
      </c>
      <c r="O844" s="188">
        <f>E844/D844</f>
        <v>0.99997672102737867</v>
      </c>
      <c r="P844" s="537"/>
      <c r="Q844" s="537"/>
      <c r="R844" s="537"/>
      <c r="S844" s="537"/>
    </row>
    <row r="845" spans="1:19" x14ac:dyDescent="0.25">
      <c r="A845" s="532"/>
      <c r="B845" s="535"/>
      <c r="C845" s="12">
        <v>2024</v>
      </c>
      <c r="D845" s="14">
        <f>SUM(D856)</f>
        <v>38521.800000000003</v>
      </c>
      <c r="E845" s="14">
        <f t="shared" ref="E845:M845" si="288">SUM(E856)</f>
        <v>38520.5</v>
      </c>
      <c r="F845" s="14">
        <f t="shared" si="288"/>
        <v>419.8</v>
      </c>
      <c r="G845" s="14">
        <f t="shared" si="288"/>
        <v>418.9</v>
      </c>
      <c r="H845" s="14">
        <f t="shared" si="288"/>
        <v>52</v>
      </c>
      <c r="I845" s="14">
        <f t="shared" si="288"/>
        <v>52</v>
      </c>
      <c r="J845" s="14">
        <f t="shared" si="288"/>
        <v>38050</v>
      </c>
      <c r="K845" s="14">
        <f t="shared" si="288"/>
        <v>38049.599999999999</v>
      </c>
      <c r="L845" s="14">
        <f t="shared" si="288"/>
        <v>0</v>
      </c>
      <c r="M845" s="14">
        <f t="shared" si="288"/>
        <v>0</v>
      </c>
      <c r="N845" s="14">
        <v>100</v>
      </c>
      <c r="O845" s="188">
        <f>E845/D845</f>
        <v>0.99996625287499541</v>
      </c>
      <c r="P845" s="538"/>
      <c r="Q845" s="538"/>
      <c r="R845" s="538"/>
      <c r="S845" s="538"/>
    </row>
    <row r="846" spans="1:19" ht="21.75" customHeight="1" x14ac:dyDescent="0.25">
      <c r="A846" s="527" t="s">
        <v>110</v>
      </c>
      <c r="B846" s="500" t="s">
        <v>321</v>
      </c>
      <c r="C846" s="19">
        <v>2014</v>
      </c>
      <c r="D846" s="20">
        <v>8913</v>
      </c>
      <c r="E846" s="20">
        <v>8911.9</v>
      </c>
      <c r="F846" s="20">
        <v>0</v>
      </c>
      <c r="G846" s="20">
        <v>0</v>
      </c>
      <c r="H846" s="20">
        <v>0</v>
      </c>
      <c r="I846" s="20">
        <v>0</v>
      </c>
      <c r="J846" s="20">
        <v>8913</v>
      </c>
      <c r="K846" s="20">
        <v>8911.9</v>
      </c>
      <c r="L846" s="20">
        <v>0</v>
      </c>
      <c r="M846" s="20">
        <v>0</v>
      </c>
      <c r="N846" s="20">
        <v>100</v>
      </c>
      <c r="O846" s="20">
        <v>100</v>
      </c>
      <c r="P846" s="500" t="s">
        <v>120</v>
      </c>
      <c r="Q846" s="7">
        <v>88</v>
      </c>
      <c r="R846" s="7">
        <v>91.4</v>
      </c>
      <c r="S846" s="7">
        <v>103.86</v>
      </c>
    </row>
    <row r="847" spans="1:19" ht="21" customHeight="1" x14ac:dyDescent="0.25">
      <c r="A847" s="528"/>
      <c r="B847" s="507"/>
      <c r="C847" s="19">
        <v>2015</v>
      </c>
      <c r="D847" s="20">
        <v>8181</v>
      </c>
      <c r="E847" s="20">
        <v>8180.4</v>
      </c>
      <c r="F847" s="20">
        <v>0</v>
      </c>
      <c r="G847" s="20">
        <v>0</v>
      </c>
      <c r="H847" s="20">
        <v>55.9</v>
      </c>
      <c r="I847" s="20">
        <v>55.9</v>
      </c>
      <c r="J847" s="20">
        <v>8125.1</v>
      </c>
      <c r="K847" s="20">
        <v>8124.5</v>
      </c>
      <c r="L847" s="20">
        <v>0</v>
      </c>
      <c r="M847" s="20">
        <v>0</v>
      </c>
      <c r="N847" s="20">
        <v>100</v>
      </c>
      <c r="O847" s="20">
        <v>100</v>
      </c>
      <c r="P847" s="507"/>
      <c r="Q847" s="67">
        <v>88.1</v>
      </c>
      <c r="R847" s="75">
        <v>91.4</v>
      </c>
      <c r="S847" s="67">
        <v>103.7</v>
      </c>
    </row>
    <row r="848" spans="1:19" ht="18.75" customHeight="1" x14ac:dyDescent="0.25">
      <c r="A848" s="528"/>
      <c r="B848" s="507"/>
      <c r="C848" s="19">
        <v>2016</v>
      </c>
      <c r="D848" s="20">
        <v>7980.8</v>
      </c>
      <c r="E848" s="20">
        <v>7980.3</v>
      </c>
      <c r="F848" s="20">
        <v>50</v>
      </c>
      <c r="G848" s="20">
        <v>50</v>
      </c>
      <c r="H848" s="20">
        <v>0</v>
      </c>
      <c r="I848" s="20">
        <v>0</v>
      </c>
      <c r="J848" s="20">
        <v>7930.8</v>
      </c>
      <c r="K848" s="20">
        <v>7930.3</v>
      </c>
      <c r="L848" s="20">
        <v>0</v>
      </c>
      <c r="M848" s="20">
        <v>0</v>
      </c>
      <c r="N848" s="20">
        <v>100</v>
      </c>
      <c r="O848" s="20">
        <v>100</v>
      </c>
      <c r="P848" s="507"/>
      <c r="Q848" s="98">
        <v>88.15</v>
      </c>
      <c r="R848" s="75">
        <v>90.2</v>
      </c>
      <c r="S848" s="98">
        <v>102.3</v>
      </c>
    </row>
    <row r="849" spans="1:19" ht="18" customHeight="1" x14ac:dyDescent="0.25">
      <c r="A849" s="528"/>
      <c r="B849" s="507"/>
      <c r="C849" s="19">
        <v>2017</v>
      </c>
      <c r="D849" s="20">
        <v>9156.4</v>
      </c>
      <c r="E849" s="20">
        <v>9156</v>
      </c>
      <c r="F849" s="20">
        <v>0</v>
      </c>
      <c r="G849" s="20">
        <v>0</v>
      </c>
      <c r="H849" s="20">
        <v>37.200000000000003</v>
      </c>
      <c r="I849" s="20">
        <v>37.200000000000003</v>
      </c>
      <c r="J849" s="20">
        <v>9119.2000000000007</v>
      </c>
      <c r="K849" s="20">
        <v>9118.7999999999993</v>
      </c>
      <c r="L849" s="20">
        <v>0</v>
      </c>
      <c r="M849" s="20">
        <v>0</v>
      </c>
      <c r="N849" s="20">
        <v>100</v>
      </c>
      <c r="O849" s="20">
        <v>100</v>
      </c>
      <c r="P849" s="507"/>
      <c r="Q849" s="113">
        <v>88.2</v>
      </c>
      <c r="R849" s="118">
        <v>84</v>
      </c>
      <c r="S849" s="113">
        <v>95</v>
      </c>
    </row>
    <row r="850" spans="1:19" ht="18" customHeight="1" x14ac:dyDescent="0.25">
      <c r="A850" s="528"/>
      <c r="B850" s="507"/>
      <c r="C850" s="19">
        <v>2018</v>
      </c>
      <c r="D850" s="20">
        <v>19908.5</v>
      </c>
      <c r="E850" s="20">
        <v>19907.5</v>
      </c>
      <c r="F850" s="20">
        <v>31</v>
      </c>
      <c r="G850" s="20">
        <v>31</v>
      </c>
      <c r="H850" s="20">
        <v>5.5</v>
      </c>
      <c r="I850" s="20">
        <v>5.5</v>
      </c>
      <c r="J850" s="20">
        <v>19872</v>
      </c>
      <c r="K850" s="20">
        <v>19871</v>
      </c>
      <c r="L850" s="20">
        <v>0</v>
      </c>
      <c r="M850" s="20">
        <v>0</v>
      </c>
      <c r="N850" s="20">
        <v>100</v>
      </c>
      <c r="O850" s="20">
        <v>100</v>
      </c>
      <c r="P850" s="507"/>
      <c r="Q850" s="134">
        <v>88.3</v>
      </c>
      <c r="R850" s="118">
        <v>86.7</v>
      </c>
      <c r="S850" s="134">
        <v>98.2</v>
      </c>
    </row>
    <row r="851" spans="1:19" ht="18" customHeight="1" x14ac:dyDescent="0.25">
      <c r="A851" s="528"/>
      <c r="B851" s="507"/>
      <c r="C851" s="19">
        <v>2019</v>
      </c>
      <c r="D851" s="20">
        <v>21796.3</v>
      </c>
      <c r="E851" s="20">
        <v>21795.7</v>
      </c>
      <c r="F851" s="20">
        <v>211.5</v>
      </c>
      <c r="G851" s="20">
        <v>211.5</v>
      </c>
      <c r="H851" s="20">
        <v>137.4</v>
      </c>
      <c r="I851" s="20">
        <v>137.4</v>
      </c>
      <c r="J851" s="20">
        <v>21447.4</v>
      </c>
      <c r="K851" s="20">
        <v>21446.799999999999</v>
      </c>
      <c r="L851" s="20">
        <v>0</v>
      </c>
      <c r="M851" s="20">
        <v>0</v>
      </c>
      <c r="N851" s="20">
        <v>100</v>
      </c>
      <c r="O851" s="20">
        <v>100</v>
      </c>
      <c r="P851" s="507"/>
      <c r="Q851" s="156">
        <v>88.4</v>
      </c>
      <c r="R851" s="118">
        <v>88.4</v>
      </c>
      <c r="S851" s="156">
        <v>100</v>
      </c>
    </row>
    <row r="852" spans="1:19" ht="18" customHeight="1" x14ac:dyDescent="0.25">
      <c r="A852" s="528"/>
      <c r="B852" s="507"/>
      <c r="C852" s="19">
        <v>2020</v>
      </c>
      <c r="D852" s="20">
        <v>25238.6</v>
      </c>
      <c r="E852" s="20">
        <v>25237.599999999999</v>
      </c>
      <c r="F852" s="20">
        <v>80.900000000000006</v>
      </c>
      <c r="G852" s="20">
        <v>80.900000000000006</v>
      </c>
      <c r="H852" s="20">
        <v>2507.5</v>
      </c>
      <c r="I852" s="20">
        <v>2507.5</v>
      </c>
      <c r="J852" s="20">
        <v>22650.2</v>
      </c>
      <c r="K852" s="20">
        <v>22649.200000000001</v>
      </c>
      <c r="L852" s="20">
        <v>0</v>
      </c>
      <c r="M852" s="20">
        <v>0</v>
      </c>
      <c r="N852" s="20">
        <v>100</v>
      </c>
      <c r="O852" s="212">
        <f t="shared" ref="O852:O857" si="289">E852/D852</f>
        <v>0.99996037815092753</v>
      </c>
      <c r="P852" s="507"/>
      <c r="Q852" s="181">
        <v>88.5</v>
      </c>
      <c r="R852" s="118">
        <v>58</v>
      </c>
      <c r="S852" s="181">
        <v>65.5</v>
      </c>
    </row>
    <row r="853" spans="1:19" ht="18" customHeight="1" x14ac:dyDescent="0.25">
      <c r="A853" s="528"/>
      <c r="B853" s="507"/>
      <c r="C853" s="19">
        <v>2021</v>
      </c>
      <c r="D853" s="20">
        <v>34357.5</v>
      </c>
      <c r="E853" s="20">
        <v>34356.6</v>
      </c>
      <c r="F853" s="20">
        <v>10710.9</v>
      </c>
      <c r="G853" s="20">
        <v>10710.9</v>
      </c>
      <c r="H853" s="20">
        <v>172.5</v>
      </c>
      <c r="I853" s="20">
        <v>172.5</v>
      </c>
      <c r="J853" s="20">
        <v>23474.1</v>
      </c>
      <c r="K853" s="20">
        <v>23473.200000000001</v>
      </c>
      <c r="L853" s="20">
        <v>0</v>
      </c>
      <c r="M853" s="20">
        <v>0</v>
      </c>
      <c r="N853" s="20">
        <v>100</v>
      </c>
      <c r="O853" s="212">
        <f t="shared" si="289"/>
        <v>0.99997380484610343</v>
      </c>
      <c r="P853" s="507"/>
      <c r="Q853" s="254">
        <v>88.5</v>
      </c>
      <c r="R853" s="118">
        <v>91.8</v>
      </c>
      <c r="S853" s="254">
        <v>104</v>
      </c>
    </row>
    <row r="854" spans="1:19" ht="18" customHeight="1" x14ac:dyDescent="0.25">
      <c r="A854" s="528"/>
      <c r="B854" s="507"/>
      <c r="C854" s="19">
        <v>2022</v>
      </c>
      <c r="D854" s="20">
        <v>27984.1</v>
      </c>
      <c r="E854" s="20">
        <v>27983.7</v>
      </c>
      <c r="F854" s="20">
        <v>494.7</v>
      </c>
      <c r="G854" s="20">
        <v>494.7</v>
      </c>
      <c r="H854" s="20">
        <v>325.3</v>
      </c>
      <c r="I854" s="20">
        <v>325.3</v>
      </c>
      <c r="J854" s="20">
        <v>27164.1</v>
      </c>
      <c r="K854" s="20">
        <v>27163.7</v>
      </c>
      <c r="L854" s="20">
        <v>0</v>
      </c>
      <c r="M854" s="20">
        <v>0</v>
      </c>
      <c r="N854" s="20">
        <v>100</v>
      </c>
      <c r="O854" s="212">
        <f t="shared" si="289"/>
        <v>0.99998570616886029</v>
      </c>
      <c r="P854" s="507"/>
      <c r="Q854" s="309">
        <v>88.5</v>
      </c>
      <c r="R854" s="118">
        <v>103.87</v>
      </c>
      <c r="S854" s="210">
        <f>R854/Q854</f>
        <v>1.1736723163841809</v>
      </c>
    </row>
    <row r="855" spans="1:19" ht="18" customHeight="1" x14ac:dyDescent="0.25">
      <c r="A855" s="528"/>
      <c r="B855" s="507"/>
      <c r="C855" s="19">
        <v>2023</v>
      </c>
      <c r="D855" s="20">
        <v>38661.5</v>
      </c>
      <c r="E855" s="20">
        <v>38660.6</v>
      </c>
      <c r="F855" s="20">
        <v>5401.6</v>
      </c>
      <c r="G855" s="20">
        <v>5401.6</v>
      </c>
      <c r="H855" s="20">
        <v>1343.3</v>
      </c>
      <c r="I855" s="20">
        <v>1343.3</v>
      </c>
      <c r="J855" s="20">
        <v>31916.6</v>
      </c>
      <c r="K855" s="20">
        <v>31915.7</v>
      </c>
      <c r="L855" s="20">
        <v>0</v>
      </c>
      <c r="M855" s="20">
        <v>0</v>
      </c>
      <c r="N855" s="20">
        <v>100</v>
      </c>
      <c r="O855" s="212">
        <f t="shared" si="289"/>
        <v>0.99997672102737867</v>
      </c>
      <c r="P855" s="507"/>
      <c r="Q855" s="351">
        <v>88.5</v>
      </c>
      <c r="R855" s="390">
        <v>112.89</v>
      </c>
      <c r="S855" s="210">
        <f>R855/Q855</f>
        <v>1.275593220338983</v>
      </c>
    </row>
    <row r="856" spans="1:19" ht="18" customHeight="1" x14ac:dyDescent="0.25">
      <c r="A856" s="529"/>
      <c r="B856" s="501"/>
      <c r="C856" s="19">
        <v>2024</v>
      </c>
      <c r="D856" s="20">
        <v>38521.800000000003</v>
      </c>
      <c r="E856" s="20">
        <v>38520.5</v>
      </c>
      <c r="F856" s="20">
        <v>419.8</v>
      </c>
      <c r="G856" s="20">
        <v>418.9</v>
      </c>
      <c r="H856" s="20">
        <v>52</v>
      </c>
      <c r="I856" s="20">
        <v>52</v>
      </c>
      <c r="J856" s="20">
        <v>38050</v>
      </c>
      <c r="K856" s="20">
        <v>38049.599999999999</v>
      </c>
      <c r="L856" s="20">
        <v>0</v>
      </c>
      <c r="M856" s="20">
        <v>0</v>
      </c>
      <c r="N856" s="20">
        <v>100</v>
      </c>
      <c r="O856" s="212">
        <f t="shared" si="289"/>
        <v>0.99996625287499541</v>
      </c>
      <c r="P856" s="501"/>
      <c r="Q856" s="462">
        <v>88.5</v>
      </c>
      <c r="R856" s="390">
        <v>130.68</v>
      </c>
      <c r="S856" s="210">
        <f>R856/Q856</f>
        <v>1.4766101694915255</v>
      </c>
    </row>
    <row r="857" spans="1:19" ht="15" customHeight="1" x14ac:dyDescent="0.25">
      <c r="A857" s="530" t="s">
        <v>113</v>
      </c>
      <c r="B857" s="533" t="s">
        <v>121</v>
      </c>
      <c r="C857" s="13" t="s">
        <v>569</v>
      </c>
      <c r="D857" s="14">
        <f>SUM(D858:D868)</f>
        <v>130976.4</v>
      </c>
      <c r="E857" s="14">
        <f t="shared" ref="E857:M857" si="290">SUM(E858:E868)</f>
        <v>130970.5</v>
      </c>
      <c r="F857" s="14">
        <f t="shared" si="290"/>
        <v>34391</v>
      </c>
      <c r="G857" s="14">
        <f t="shared" si="290"/>
        <v>34391</v>
      </c>
      <c r="H857" s="14">
        <f t="shared" si="290"/>
        <v>14746.4</v>
      </c>
      <c r="I857" s="14">
        <f t="shared" si="290"/>
        <v>14746.4</v>
      </c>
      <c r="J857" s="14">
        <f t="shared" si="290"/>
        <v>81839</v>
      </c>
      <c r="K857" s="14">
        <f t="shared" si="290"/>
        <v>81833.099999999991</v>
      </c>
      <c r="L857" s="14">
        <f t="shared" si="290"/>
        <v>0</v>
      </c>
      <c r="M857" s="14">
        <f t="shared" si="290"/>
        <v>0</v>
      </c>
      <c r="N857" s="14">
        <v>100</v>
      </c>
      <c r="O857" s="188">
        <f t="shared" si="289"/>
        <v>0.99995495371685283</v>
      </c>
      <c r="P857" s="536" t="s">
        <v>21</v>
      </c>
      <c r="Q857" s="536" t="s">
        <v>21</v>
      </c>
      <c r="R857" s="536" t="s">
        <v>21</v>
      </c>
      <c r="S857" s="536" t="s">
        <v>21</v>
      </c>
    </row>
    <row r="858" spans="1:19" x14ac:dyDescent="0.25">
      <c r="A858" s="531"/>
      <c r="B858" s="534"/>
      <c r="C858" s="12">
        <v>2014</v>
      </c>
      <c r="D858" s="14">
        <f t="shared" ref="D858:M864" si="291">SUM(D869)</f>
        <v>3969.5</v>
      </c>
      <c r="E858" s="14">
        <f t="shared" ref="E858:M858" si="292">SUM(E869)</f>
        <v>3968.9</v>
      </c>
      <c r="F858" s="14">
        <f t="shared" si="292"/>
        <v>0</v>
      </c>
      <c r="G858" s="14">
        <f t="shared" si="292"/>
        <v>0</v>
      </c>
      <c r="H858" s="14">
        <f t="shared" si="292"/>
        <v>0</v>
      </c>
      <c r="I858" s="14">
        <f t="shared" si="292"/>
        <v>0</v>
      </c>
      <c r="J858" s="14">
        <f t="shared" si="292"/>
        <v>3969.5</v>
      </c>
      <c r="K858" s="14">
        <f t="shared" si="292"/>
        <v>3968.9</v>
      </c>
      <c r="L858" s="14">
        <f t="shared" si="292"/>
        <v>0</v>
      </c>
      <c r="M858" s="14">
        <f t="shared" si="292"/>
        <v>0</v>
      </c>
      <c r="N858" s="14">
        <v>100</v>
      </c>
      <c r="O858" s="14">
        <v>99.98</v>
      </c>
      <c r="P858" s="537"/>
      <c r="Q858" s="537"/>
      <c r="R858" s="537"/>
      <c r="S858" s="537"/>
    </row>
    <row r="859" spans="1:19" x14ac:dyDescent="0.25">
      <c r="A859" s="531"/>
      <c r="B859" s="534"/>
      <c r="C859" s="12">
        <v>2015</v>
      </c>
      <c r="D859" s="14">
        <f t="shared" si="291"/>
        <v>5674</v>
      </c>
      <c r="E859" s="14">
        <f t="shared" ref="E859:M859" si="293">SUM(E870)</f>
        <v>5673.4</v>
      </c>
      <c r="F859" s="14">
        <f t="shared" si="293"/>
        <v>0</v>
      </c>
      <c r="G859" s="14">
        <f t="shared" si="293"/>
        <v>0</v>
      </c>
      <c r="H859" s="14">
        <f t="shared" si="293"/>
        <v>0</v>
      </c>
      <c r="I859" s="14">
        <f t="shared" si="293"/>
        <v>0</v>
      </c>
      <c r="J859" s="14">
        <f t="shared" si="293"/>
        <v>5674</v>
      </c>
      <c r="K859" s="14">
        <f t="shared" si="293"/>
        <v>5673.4</v>
      </c>
      <c r="L859" s="14">
        <f t="shared" si="293"/>
        <v>0</v>
      </c>
      <c r="M859" s="14">
        <f t="shared" si="293"/>
        <v>0</v>
      </c>
      <c r="N859" s="14">
        <v>100</v>
      </c>
      <c r="O859" s="14">
        <v>99.99</v>
      </c>
      <c r="P859" s="537"/>
      <c r="Q859" s="537"/>
      <c r="R859" s="537"/>
      <c r="S859" s="537"/>
    </row>
    <row r="860" spans="1:19" x14ac:dyDescent="0.25">
      <c r="A860" s="531"/>
      <c r="B860" s="534"/>
      <c r="C860" s="12">
        <v>2016</v>
      </c>
      <c r="D860" s="14">
        <f t="shared" si="291"/>
        <v>15877.1</v>
      </c>
      <c r="E860" s="14">
        <f t="shared" ref="E860:M860" si="294">SUM(E871)</f>
        <v>15876.5</v>
      </c>
      <c r="F860" s="14">
        <f t="shared" si="294"/>
        <v>0</v>
      </c>
      <c r="G860" s="14">
        <f t="shared" si="294"/>
        <v>0</v>
      </c>
      <c r="H860" s="14">
        <f t="shared" si="294"/>
        <v>0</v>
      </c>
      <c r="I860" s="14">
        <f t="shared" si="294"/>
        <v>0</v>
      </c>
      <c r="J860" s="14">
        <f t="shared" si="294"/>
        <v>15877.1</v>
      </c>
      <c r="K860" s="14">
        <f t="shared" si="294"/>
        <v>15876.5</v>
      </c>
      <c r="L860" s="14">
        <f t="shared" si="294"/>
        <v>0</v>
      </c>
      <c r="M860" s="14">
        <f t="shared" si="294"/>
        <v>0</v>
      </c>
      <c r="N860" s="14">
        <v>100</v>
      </c>
      <c r="O860" s="14">
        <v>100</v>
      </c>
      <c r="P860" s="537"/>
      <c r="Q860" s="537"/>
      <c r="R860" s="537"/>
      <c r="S860" s="537"/>
    </row>
    <row r="861" spans="1:19" x14ac:dyDescent="0.25">
      <c r="A861" s="531"/>
      <c r="B861" s="534"/>
      <c r="C861" s="12">
        <v>2017</v>
      </c>
      <c r="D861" s="14">
        <f t="shared" si="291"/>
        <v>6652.6</v>
      </c>
      <c r="E861" s="14">
        <f t="shared" ref="E861:M861" si="295">SUM(E872)</f>
        <v>6652.2</v>
      </c>
      <c r="F861" s="14">
        <f t="shared" si="295"/>
        <v>0</v>
      </c>
      <c r="G861" s="14">
        <f t="shared" si="295"/>
        <v>0</v>
      </c>
      <c r="H861" s="14">
        <f t="shared" si="295"/>
        <v>0</v>
      </c>
      <c r="I861" s="14">
        <f t="shared" si="295"/>
        <v>0</v>
      </c>
      <c r="J861" s="14">
        <f t="shared" si="295"/>
        <v>6652.6</v>
      </c>
      <c r="K861" s="14">
        <f t="shared" si="295"/>
        <v>6652.2</v>
      </c>
      <c r="L861" s="14">
        <f t="shared" si="295"/>
        <v>0</v>
      </c>
      <c r="M861" s="14">
        <f t="shared" si="295"/>
        <v>0</v>
      </c>
      <c r="N861" s="14">
        <v>100</v>
      </c>
      <c r="O861" s="14">
        <v>100</v>
      </c>
      <c r="P861" s="537"/>
      <c r="Q861" s="537"/>
      <c r="R861" s="537"/>
      <c r="S861" s="537"/>
    </row>
    <row r="862" spans="1:19" x14ac:dyDescent="0.25">
      <c r="A862" s="531"/>
      <c r="B862" s="534"/>
      <c r="C862" s="12">
        <v>2018</v>
      </c>
      <c r="D862" s="14">
        <f t="shared" si="291"/>
        <v>7278.9</v>
      </c>
      <c r="E862" s="14">
        <f t="shared" ref="E862:M862" si="296">SUM(E873)</f>
        <v>7278.5</v>
      </c>
      <c r="F862" s="14">
        <f t="shared" si="296"/>
        <v>0</v>
      </c>
      <c r="G862" s="14">
        <f t="shared" si="296"/>
        <v>0</v>
      </c>
      <c r="H862" s="14">
        <f t="shared" si="296"/>
        <v>0</v>
      </c>
      <c r="I862" s="14">
        <f t="shared" si="296"/>
        <v>0</v>
      </c>
      <c r="J862" s="14">
        <f t="shared" si="296"/>
        <v>7278.9</v>
      </c>
      <c r="K862" s="14">
        <f t="shared" si="296"/>
        <v>7278.5</v>
      </c>
      <c r="L862" s="14">
        <f t="shared" si="296"/>
        <v>0</v>
      </c>
      <c r="M862" s="14">
        <f t="shared" si="296"/>
        <v>0</v>
      </c>
      <c r="N862" s="14">
        <v>100</v>
      </c>
      <c r="O862" s="14">
        <v>100</v>
      </c>
      <c r="P862" s="537"/>
      <c r="Q862" s="537"/>
      <c r="R862" s="537"/>
      <c r="S862" s="537"/>
    </row>
    <row r="863" spans="1:19" x14ac:dyDescent="0.25">
      <c r="A863" s="531"/>
      <c r="B863" s="534"/>
      <c r="C863" s="12">
        <v>2019</v>
      </c>
      <c r="D863" s="14">
        <f t="shared" si="291"/>
        <v>5985.2</v>
      </c>
      <c r="E863" s="14">
        <f t="shared" ref="E863:M863" si="297">SUM(E874)</f>
        <v>5984.8</v>
      </c>
      <c r="F863" s="14">
        <f t="shared" si="297"/>
        <v>0</v>
      </c>
      <c r="G863" s="14">
        <f t="shared" si="297"/>
        <v>0</v>
      </c>
      <c r="H863" s="14">
        <f t="shared" si="297"/>
        <v>0</v>
      </c>
      <c r="I863" s="14">
        <f t="shared" si="297"/>
        <v>0</v>
      </c>
      <c r="J863" s="14">
        <f t="shared" si="297"/>
        <v>5985.2</v>
      </c>
      <c r="K863" s="14">
        <f t="shared" si="297"/>
        <v>5984.8</v>
      </c>
      <c r="L863" s="14">
        <f t="shared" si="297"/>
        <v>0</v>
      </c>
      <c r="M863" s="14">
        <f t="shared" si="297"/>
        <v>0</v>
      </c>
      <c r="N863" s="14">
        <v>100</v>
      </c>
      <c r="O863" s="14">
        <v>99.99</v>
      </c>
      <c r="P863" s="537"/>
      <c r="Q863" s="537"/>
      <c r="R863" s="537"/>
      <c r="S863" s="537"/>
    </row>
    <row r="864" spans="1:19" x14ac:dyDescent="0.25">
      <c r="A864" s="531"/>
      <c r="B864" s="534"/>
      <c r="C864" s="12">
        <v>2020</v>
      </c>
      <c r="D864" s="14">
        <f t="shared" si="291"/>
        <v>5793</v>
      </c>
      <c r="E864" s="14">
        <f t="shared" si="291"/>
        <v>5792.5</v>
      </c>
      <c r="F864" s="14">
        <f t="shared" si="291"/>
        <v>0</v>
      </c>
      <c r="G864" s="14">
        <f t="shared" si="291"/>
        <v>0</v>
      </c>
      <c r="H864" s="14">
        <f t="shared" si="291"/>
        <v>0</v>
      </c>
      <c r="I864" s="14">
        <f t="shared" si="291"/>
        <v>0</v>
      </c>
      <c r="J864" s="14">
        <f t="shared" si="291"/>
        <v>5793</v>
      </c>
      <c r="K864" s="14">
        <f t="shared" si="291"/>
        <v>5792.5</v>
      </c>
      <c r="L864" s="14">
        <f t="shared" si="291"/>
        <v>0</v>
      </c>
      <c r="M864" s="14">
        <f t="shared" si="291"/>
        <v>0</v>
      </c>
      <c r="N864" s="14">
        <v>100</v>
      </c>
      <c r="O864" s="188">
        <f>E864/D864</f>
        <v>0.9999136889349215</v>
      </c>
      <c r="P864" s="537"/>
      <c r="Q864" s="537"/>
      <c r="R864" s="537"/>
      <c r="S864" s="537"/>
    </row>
    <row r="865" spans="1:19" x14ac:dyDescent="0.25">
      <c r="A865" s="531"/>
      <c r="B865" s="534"/>
      <c r="C865" s="12">
        <v>2021</v>
      </c>
      <c r="D865" s="14">
        <f>D876</f>
        <v>6308.3</v>
      </c>
      <c r="E865" s="14">
        <f t="shared" ref="E865:M865" si="298">E876</f>
        <v>6307.5</v>
      </c>
      <c r="F865" s="14">
        <f t="shared" si="298"/>
        <v>50</v>
      </c>
      <c r="G865" s="14">
        <f t="shared" si="298"/>
        <v>50</v>
      </c>
      <c r="H865" s="14">
        <f t="shared" si="298"/>
        <v>0</v>
      </c>
      <c r="I865" s="14">
        <f t="shared" si="298"/>
        <v>0</v>
      </c>
      <c r="J865" s="14">
        <f t="shared" si="298"/>
        <v>6258.3</v>
      </c>
      <c r="K865" s="14">
        <f t="shared" si="298"/>
        <v>6257.5</v>
      </c>
      <c r="L865" s="14">
        <f t="shared" si="298"/>
        <v>0</v>
      </c>
      <c r="M865" s="14">
        <f t="shared" si="298"/>
        <v>0</v>
      </c>
      <c r="N865" s="14">
        <v>100</v>
      </c>
      <c r="O865" s="188">
        <f>E865/D865</f>
        <v>0.99987318294944749</v>
      </c>
      <c r="P865" s="537"/>
      <c r="Q865" s="537"/>
      <c r="R865" s="537"/>
      <c r="S865" s="537"/>
    </row>
    <row r="866" spans="1:19" x14ac:dyDescent="0.25">
      <c r="A866" s="531"/>
      <c r="B866" s="534"/>
      <c r="C866" s="12">
        <v>2022</v>
      </c>
      <c r="D866" s="14">
        <f>SUM(D877)</f>
        <v>8149.6</v>
      </c>
      <c r="E866" s="14">
        <f t="shared" ref="E866:M866" si="299">SUM(E877)</f>
        <v>8149.2</v>
      </c>
      <c r="F866" s="14">
        <f t="shared" si="299"/>
        <v>0</v>
      </c>
      <c r="G866" s="14">
        <f t="shared" si="299"/>
        <v>0</v>
      </c>
      <c r="H866" s="14">
        <f t="shared" si="299"/>
        <v>0</v>
      </c>
      <c r="I866" s="14">
        <f t="shared" si="299"/>
        <v>0</v>
      </c>
      <c r="J866" s="14">
        <f t="shared" si="299"/>
        <v>8149.6</v>
      </c>
      <c r="K866" s="14">
        <f t="shared" si="299"/>
        <v>8149.2</v>
      </c>
      <c r="L866" s="14">
        <f t="shared" si="299"/>
        <v>0</v>
      </c>
      <c r="M866" s="14">
        <f t="shared" si="299"/>
        <v>0</v>
      </c>
      <c r="N866" s="14">
        <v>100</v>
      </c>
      <c r="O866" s="188">
        <f>E866/D866</f>
        <v>0.99995091783645818</v>
      </c>
      <c r="P866" s="537"/>
      <c r="Q866" s="537"/>
      <c r="R866" s="537"/>
      <c r="S866" s="537"/>
    </row>
    <row r="867" spans="1:19" x14ac:dyDescent="0.25">
      <c r="A867" s="531"/>
      <c r="B867" s="534"/>
      <c r="C867" s="12">
        <v>2023</v>
      </c>
      <c r="D867" s="14">
        <f>SUM(D878)</f>
        <v>15355</v>
      </c>
      <c r="E867" s="14">
        <f t="shared" ref="E867:M867" si="300">SUM(E878)</f>
        <v>15354.5</v>
      </c>
      <c r="F867" s="14">
        <f t="shared" si="300"/>
        <v>8000</v>
      </c>
      <c r="G867" s="14">
        <f t="shared" si="300"/>
        <v>8000</v>
      </c>
      <c r="H867" s="14">
        <f t="shared" si="300"/>
        <v>420.3</v>
      </c>
      <c r="I867" s="14">
        <f t="shared" si="300"/>
        <v>420.3</v>
      </c>
      <c r="J867" s="14">
        <f t="shared" si="300"/>
        <v>6934.7</v>
      </c>
      <c r="K867" s="14">
        <f t="shared" si="300"/>
        <v>6934.2</v>
      </c>
      <c r="L867" s="14">
        <f t="shared" si="300"/>
        <v>0</v>
      </c>
      <c r="M867" s="14">
        <f t="shared" si="300"/>
        <v>0</v>
      </c>
      <c r="N867" s="14">
        <v>100</v>
      </c>
      <c r="O867" s="188">
        <f>E867/D867</f>
        <v>0.99996743731683491</v>
      </c>
      <c r="P867" s="537"/>
      <c r="Q867" s="537"/>
      <c r="R867" s="537"/>
      <c r="S867" s="537"/>
    </row>
    <row r="868" spans="1:19" ht="18.75" customHeight="1" x14ac:dyDescent="0.25">
      <c r="A868" s="532"/>
      <c r="B868" s="535"/>
      <c r="C868" s="12">
        <v>2024</v>
      </c>
      <c r="D868" s="14">
        <f>SUM(D879)</f>
        <v>49933.2</v>
      </c>
      <c r="E868" s="14">
        <f t="shared" ref="E868:M868" si="301">SUM(E879)</f>
        <v>49932.5</v>
      </c>
      <c r="F868" s="14">
        <f t="shared" si="301"/>
        <v>26341</v>
      </c>
      <c r="G868" s="14">
        <f t="shared" si="301"/>
        <v>26341</v>
      </c>
      <c r="H868" s="14">
        <f t="shared" si="301"/>
        <v>14326.1</v>
      </c>
      <c r="I868" s="14">
        <f t="shared" si="301"/>
        <v>14326.1</v>
      </c>
      <c r="J868" s="14">
        <f t="shared" si="301"/>
        <v>9266.1</v>
      </c>
      <c r="K868" s="14">
        <f t="shared" si="301"/>
        <v>9265.4</v>
      </c>
      <c r="L868" s="14">
        <f t="shared" si="301"/>
        <v>0</v>
      </c>
      <c r="M868" s="14">
        <f t="shared" si="301"/>
        <v>0</v>
      </c>
      <c r="N868" s="14">
        <v>100</v>
      </c>
      <c r="O868" s="188">
        <f>E868/D868</f>
        <v>0.99998598127097804</v>
      </c>
      <c r="P868" s="538"/>
      <c r="Q868" s="538"/>
      <c r="R868" s="538"/>
      <c r="S868" s="538"/>
    </row>
    <row r="869" spans="1:19" ht="18" customHeight="1" x14ac:dyDescent="0.25">
      <c r="A869" s="527" t="s">
        <v>116</v>
      </c>
      <c r="B869" s="500" t="s">
        <v>322</v>
      </c>
      <c r="C869" s="19">
        <v>2014</v>
      </c>
      <c r="D869" s="20">
        <v>3969.5</v>
      </c>
      <c r="E869" s="20">
        <v>3968.9</v>
      </c>
      <c r="F869" s="20">
        <v>0</v>
      </c>
      <c r="G869" s="20">
        <v>0</v>
      </c>
      <c r="H869" s="20">
        <v>0</v>
      </c>
      <c r="I869" s="20">
        <v>0</v>
      </c>
      <c r="J869" s="20">
        <v>3969.5</v>
      </c>
      <c r="K869" s="20">
        <v>3968.9</v>
      </c>
      <c r="L869" s="20">
        <v>0</v>
      </c>
      <c r="M869" s="20">
        <v>0</v>
      </c>
      <c r="N869" s="20">
        <v>100</v>
      </c>
      <c r="O869" s="20">
        <v>99.98</v>
      </c>
      <c r="P869" s="500" t="s">
        <v>122</v>
      </c>
      <c r="Q869" s="21">
        <v>4</v>
      </c>
      <c r="R869" s="21">
        <v>5.7</v>
      </c>
      <c r="S869" s="21">
        <v>142.5</v>
      </c>
    </row>
    <row r="870" spans="1:19" ht="16.5" customHeight="1" x14ac:dyDescent="0.25">
      <c r="A870" s="528"/>
      <c r="B870" s="507"/>
      <c r="C870" s="19">
        <v>2015</v>
      </c>
      <c r="D870" s="20">
        <v>5674</v>
      </c>
      <c r="E870" s="20">
        <v>5673.4</v>
      </c>
      <c r="F870" s="20">
        <v>0</v>
      </c>
      <c r="G870" s="20">
        <v>0</v>
      </c>
      <c r="H870" s="20">
        <v>0</v>
      </c>
      <c r="I870" s="20">
        <v>0</v>
      </c>
      <c r="J870" s="20">
        <v>5674</v>
      </c>
      <c r="K870" s="20">
        <v>5673.4</v>
      </c>
      <c r="L870" s="20">
        <v>0</v>
      </c>
      <c r="M870" s="20">
        <v>0</v>
      </c>
      <c r="N870" s="20">
        <v>100</v>
      </c>
      <c r="O870" s="20">
        <v>99.99</v>
      </c>
      <c r="P870" s="507"/>
      <c r="Q870" s="67">
        <v>4.3</v>
      </c>
      <c r="R870" s="67">
        <v>5.7</v>
      </c>
      <c r="S870" s="67">
        <v>132.6</v>
      </c>
    </row>
    <row r="871" spans="1:19" ht="20.25" customHeight="1" x14ac:dyDescent="0.25">
      <c r="A871" s="528"/>
      <c r="B871" s="507"/>
      <c r="C871" s="19">
        <v>2016</v>
      </c>
      <c r="D871" s="20">
        <v>15877.1</v>
      </c>
      <c r="E871" s="20">
        <v>15876.5</v>
      </c>
      <c r="F871" s="20">
        <v>0</v>
      </c>
      <c r="G871" s="20">
        <v>0</v>
      </c>
      <c r="H871" s="20">
        <v>0</v>
      </c>
      <c r="I871" s="20">
        <v>0</v>
      </c>
      <c r="J871" s="20">
        <v>15877.1</v>
      </c>
      <c r="K871" s="20">
        <v>15876.5</v>
      </c>
      <c r="L871" s="20">
        <v>0</v>
      </c>
      <c r="M871" s="20">
        <v>0</v>
      </c>
      <c r="N871" s="20">
        <v>100</v>
      </c>
      <c r="O871" s="20">
        <v>100</v>
      </c>
      <c r="P871" s="507"/>
      <c r="Q871" s="96">
        <v>3.9</v>
      </c>
      <c r="R871" s="96">
        <v>4</v>
      </c>
      <c r="S871" s="96">
        <v>100</v>
      </c>
    </row>
    <row r="872" spans="1:19" ht="18.75" customHeight="1" x14ac:dyDescent="0.25">
      <c r="A872" s="528"/>
      <c r="B872" s="507"/>
      <c r="C872" s="19">
        <v>2017</v>
      </c>
      <c r="D872" s="20">
        <v>6652.6</v>
      </c>
      <c r="E872" s="20">
        <v>6652.2</v>
      </c>
      <c r="F872" s="20">
        <v>0</v>
      </c>
      <c r="G872" s="20">
        <v>0</v>
      </c>
      <c r="H872" s="20">
        <v>0</v>
      </c>
      <c r="I872" s="20">
        <v>0</v>
      </c>
      <c r="J872" s="20">
        <v>6652.6</v>
      </c>
      <c r="K872" s="20">
        <v>6652.2</v>
      </c>
      <c r="L872" s="20">
        <v>0</v>
      </c>
      <c r="M872" s="20">
        <v>0</v>
      </c>
      <c r="N872" s="20">
        <v>100</v>
      </c>
      <c r="O872" s="20">
        <v>100</v>
      </c>
      <c r="P872" s="507"/>
      <c r="Q872" s="113">
        <v>4</v>
      </c>
      <c r="R872" s="113">
        <v>4.8</v>
      </c>
      <c r="S872" s="113">
        <v>120</v>
      </c>
    </row>
    <row r="873" spans="1:19" ht="18.75" customHeight="1" x14ac:dyDescent="0.25">
      <c r="A873" s="528"/>
      <c r="B873" s="507"/>
      <c r="C873" s="19">
        <v>2018</v>
      </c>
      <c r="D873" s="20">
        <v>7278.9</v>
      </c>
      <c r="E873" s="20">
        <v>7278.5</v>
      </c>
      <c r="F873" s="20">
        <v>0</v>
      </c>
      <c r="G873" s="20">
        <v>0</v>
      </c>
      <c r="H873" s="20">
        <v>0</v>
      </c>
      <c r="I873" s="20">
        <v>0</v>
      </c>
      <c r="J873" s="20">
        <v>7278.9</v>
      </c>
      <c r="K873" s="20">
        <v>7278.5</v>
      </c>
      <c r="L873" s="20">
        <v>0</v>
      </c>
      <c r="M873" s="20">
        <v>0</v>
      </c>
      <c r="N873" s="20">
        <v>100</v>
      </c>
      <c r="O873" s="20">
        <v>100</v>
      </c>
      <c r="P873" s="507"/>
      <c r="Q873" s="134">
        <v>4.0999999999999996</v>
      </c>
      <c r="R873" s="134">
        <v>4.8</v>
      </c>
      <c r="S873" s="134">
        <v>117.1</v>
      </c>
    </row>
    <row r="874" spans="1:19" ht="18.75" customHeight="1" x14ac:dyDescent="0.25">
      <c r="A874" s="528"/>
      <c r="B874" s="507"/>
      <c r="C874" s="19">
        <v>2019</v>
      </c>
      <c r="D874" s="20">
        <v>5985.2</v>
      </c>
      <c r="E874" s="20">
        <v>5984.8</v>
      </c>
      <c r="F874" s="20">
        <v>0</v>
      </c>
      <c r="G874" s="20">
        <v>0</v>
      </c>
      <c r="H874" s="20">
        <v>0</v>
      </c>
      <c r="I874" s="20">
        <v>0</v>
      </c>
      <c r="J874" s="20">
        <v>5985.2</v>
      </c>
      <c r="K874" s="20">
        <v>5984.8</v>
      </c>
      <c r="L874" s="20">
        <v>0</v>
      </c>
      <c r="M874" s="20">
        <v>0</v>
      </c>
      <c r="N874" s="20">
        <v>100</v>
      </c>
      <c r="O874" s="20">
        <v>99.99</v>
      </c>
      <c r="P874" s="507"/>
      <c r="Q874" s="156">
        <v>4.2</v>
      </c>
      <c r="R874" s="156">
        <v>5.8</v>
      </c>
      <c r="S874" s="156">
        <v>138.1</v>
      </c>
    </row>
    <row r="875" spans="1:19" ht="18.75" customHeight="1" x14ac:dyDescent="0.25">
      <c r="A875" s="528"/>
      <c r="B875" s="507"/>
      <c r="C875" s="19">
        <v>2020</v>
      </c>
      <c r="D875" s="20">
        <v>5793</v>
      </c>
      <c r="E875" s="20">
        <v>5792.5</v>
      </c>
      <c r="F875" s="20">
        <v>0</v>
      </c>
      <c r="G875" s="20">
        <v>0</v>
      </c>
      <c r="H875" s="20">
        <v>0</v>
      </c>
      <c r="I875" s="20">
        <v>0</v>
      </c>
      <c r="J875" s="20">
        <v>5793</v>
      </c>
      <c r="K875" s="20">
        <v>5792.5</v>
      </c>
      <c r="L875" s="20">
        <v>0</v>
      </c>
      <c r="M875" s="20">
        <v>0</v>
      </c>
      <c r="N875" s="20">
        <v>100</v>
      </c>
      <c r="O875" s="212">
        <f t="shared" ref="O875:O880" si="302">E875/D875</f>
        <v>0.9999136889349215</v>
      </c>
      <c r="P875" s="507"/>
      <c r="Q875" s="181">
        <v>7</v>
      </c>
      <c r="R875" s="181">
        <v>2.81</v>
      </c>
      <c r="S875" s="181">
        <v>40.1</v>
      </c>
    </row>
    <row r="876" spans="1:19" ht="18.75" customHeight="1" x14ac:dyDescent="0.25">
      <c r="A876" s="528"/>
      <c r="B876" s="507"/>
      <c r="C876" s="19">
        <v>2021</v>
      </c>
      <c r="D876" s="20">
        <v>6308.3</v>
      </c>
      <c r="E876" s="20">
        <v>6307.5</v>
      </c>
      <c r="F876" s="20">
        <v>50</v>
      </c>
      <c r="G876" s="20">
        <v>50</v>
      </c>
      <c r="H876" s="20">
        <v>0</v>
      </c>
      <c r="I876" s="20">
        <v>0</v>
      </c>
      <c r="J876" s="20">
        <v>6258.3</v>
      </c>
      <c r="K876" s="20">
        <v>6257.5</v>
      </c>
      <c r="L876" s="20">
        <v>0</v>
      </c>
      <c r="M876" s="20">
        <v>0</v>
      </c>
      <c r="N876" s="20">
        <v>100</v>
      </c>
      <c r="O876" s="212">
        <f t="shared" si="302"/>
        <v>0.99987318294944749</v>
      </c>
      <c r="P876" s="507"/>
      <c r="Q876" s="254">
        <v>7</v>
      </c>
      <c r="R876" s="254">
        <v>8.6999999999999993</v>
      </c>
      <c r="S876" s="275">
        <f>R876/Q876</f>
        <v>1.2428571428571427</v>
      </c>
    </row>
    <row r="877" spans="1:19" ht="18.75" customHeight="1" x14ac:dyDescent="0.25">
      <c r="A877" s="528"/>
      <c r="B877" s="507"/>
      <c r="C877" s="19">
        <v>2022</v>
      </c>
      <c r="D877" s="20">
        <v>8149.6</v>
      </c>
      <c r="E877" s="20">
        <v>8149.2</v>
      </c>
      <c r="F877" s="20">
        <v>0</v>
      </c>
      <c r="G877" s="20">
        <v>0</v>
      </c>
      <c r="H877" s="20">
        <v>0</v>
      </c>
      <c r="I877" s="20">
        <v>0</v>
      </c>
      <c r="J877" s="20">
        <v>8149.6</v>
      </c>
      <c r="K877" s="20">
        <v>8149.2</v>
      </c>
      <c r="L877" s="20">
        <v>0</v>
      </c>
      <c r="M877" s="20">
        <v>0</v>
      </c>
      <c r="N877" s="20">
        <v>100</v>
      </c>
      <c r="O877" s="212">
        <f t="shared" si="302"/>
        <v>0.99995091783645818</v>
      </c>
      <c r="P877" s="507"/>
      <c r="Q877" s="309">
        <v>7</v>
      </c>
      <c r="R877" s="309">
        <v>13.4</v>
      </c>
      <c r="S877" s="210">
        <f>R877/Q877</f>
        <v>1.9142857142857144</v>
      </c>
    </row>
    <row r="878" spans="1:19" ht="18.75" customHeight="1" x14ac:dyDescent="0.25">
      <c r="A878" s="528"/>
      <c r="B878" s="507"/>
      <c r="C878" s="19">
        <v>2023</v>
      </c>
      <c r="D878" s="69">
        <v>15355</v>
      </c>
      <c r="E878" s="69">
        <v>15354.5</v>
      </c>
      <c r="F878" s="69">
        <v>8000</v>
      </c>
      <c r="G878" s="69">
        <v>8000</v>
      </c>
      <c r="H878" s="69">
        <v>420.3</v>
      </c>
      <c r="I878" s="69">
        <v>420.3</v>
      </c>
      <c r="J878" s="69">
        <v>6934.7</v>
      </c>
      <c r="K878" s="69">
        <v>6934.2</v>
      </c>
      <c r="L878" s="69">
        <v>0</v>
      </c>
      <c r="M878" s="69">
        <v>0</v>
      </c>
      <c r="N878" s="20">
        <v>100</v>
      </c>
      <c r="O878" s="212">
        <f t="shared" si="302"/>
        <v>0.99996743731683491</v>
      </c>
      <c r="P878" s="507"/>
      <c r="Q878" s="351">
        <v>7</v>
      </c>
      <c r="R878" s="351">
        <v>11.7</v>
      </c>
      <c r="S878" s="210">
        <f>R878/Q878</f>
        <v>1.6714285714285713</v>
      </c>
    </row>
    <row r="879" spans="1:19" ht="18.75" customHeight="1" x14ac:dyDescent="0.25">
      <c r="A879" s="529"/>
      <c r="B879" s="501"/>
      <c r="C879" s="19">
        <v>2024</v>
      </c>
      <c r="D879" s="69">
        <v>49933.2</v>
      </c>
      <c r="E879" s="69">
        <v>49932.5</v>
      </c>
      <c r="F879" s="69">
        <v>26341</v>
      </c>
      <c r="G879" s="69">
        <v>26341</v>
      </c>
      <c r="H879" s="69">
        <v>14326.1</v>
      </c>
      <c r="I879" s="69">
        <v>14326.1</v>
      </c>
      <c r="J879" s="69">
        <v>9266.1</v>
      </c>
      <c r="K879" s="69">
        <v>9265.4</v>
      </c>
      <c r="L879" s="69">
        <v>0</v>
      </c>
      <c r="M879" s="69">
        <v>0</v>
      </c>
      <c r="N879" s="20">
        <v>100</v>
      </c>
      <c r="O879" s="212">
        <f t="shared" si="302"/>
        <v>0.99998598127097804</v>
      </c>
      <c r="P879" s="501"/>
      <c r="Q879" s="462">
        <v>7</v>
      </c>
      <c r="R879" s="462">
        <v>11.5</v>
      </c>
      <c r="S879" s="210">
        <f>R879/Q879</f>
        <v>1.6428571428571428</v>
      </c>
    </row>
    <row r="880" spans="1:19" ht="15" customHeight="1" x14ac:dyDescent="0.25">
      <c r="A880" s="530" t="s">
        <v>299</v>
      </c>
      <c r="B880" s="533" t="s">
        <v>123</v>
      </c>
      <c r="C880" s="13" t="s">
        <v>569</v>
      </c>
      <c r="D880" s="14">
        <f>SUM(D881:D891)</f>
        <v>620313.19999999995</v>
      </c>
      <c r="E880" s="14">
        <f t="shared" ref="E880:M880" si="303">SUM(E881:E891)</f>
        <v>620295</v>
      </c>
      <c r="F880" s="14">
        <f t="shared" si="303"/>
        <v>5375.5</v>
      </c>
      <c r="G880" s="14">
        <f t="shared" si="303"/>
        <v>5375.5</v>
      </c>
      <c r="H880" s="14">
        <f t="shared" si="303"/>
        <v>6127.1</v>
      </c>
      <c r="I880" s="14">
        <f t="shared" si="303"/>
        <v>6127.1</v>
      </c>
      <c r="J880" s="14">
        <f t="shared" si="303"/>
        <v>608810.59999999986</v>
      </c>
      <c r="K880" s="14">
        <f t="shared" si="303"/>
        <v>608792.4</v>
      </c>
      <c r="L880" s="14">
        <f t="shared" si="303"/>
        <v>0</v>
      </c>
      <c r="M880" s="14">
        <f t="shared" si="303"/>
        <v>0</v>
      </c>
      <c r="N880" s="14">
        <v>100</v>
      </c>
      <c r="O880" s="188">
        <f t="shared" si="302"/>
        <v>0.99997065998273138</v>
      </c>
      <c r="P880" s="536" t="s">
        <v>21</v>
      </c>
      <c r="Q880" s="536" t="s">
        <v>21</v>
      </c>
      <c r="R880" s="536" t="s">
        <v>21</v>
      </c>
      <c r="S880" s="536" t="s">
        <v>21</v>
      </c>
    </row>
    <row r="881" spans="1:19" x14ac:dyDescent="0.25">
      <c r="A881" s="531"/>
      <c r="B881" s="534"/>
      <c r="C881" s="12">
        <v>2014</v>
      </c>
      <c r="D881" s="14">
        <f>SUM(D892)</f>
        <v>42891</v>
      </c>
      <c r="E881" s="14">
        <f t="shared" ref="E881:M881" si="304">SUM(E892)</f>
        <v>42890.5</v>
      </c>
      <c r="F881" s="14">
        <f t="shared" si="304"/>
        <v>0</v>
      </c>
      <c r="G881" s="14">
        <f t="shared" si="304"/>
        <v>0</v>
      </c>
      <c r="H881" s="14">
        <f t="shared" si="304"/>
        <v>0</v>
      </c>
      <c r="I881" s="14">
        <f t="shared" si="304"/>
        <v>0</v>
      </c>
      <c r="J881" s="14">
        <f t="shared" si="304"/>
        <v>42891</v>
      </c>
      <c r="K881" s="14">
        <f t="shared" si="304"/>
        <v>42890.5</v>
      </c>
      <c r="L881" s="14">
        <f t="shared" si="304"/>
        <v>0</v>
      </c>
      <c r="M881" s="14">
        <f t="shared" si="304"/>
        <v>0</v>
      </c>
      <c r="N881" s="14">
        <v>100</v>
      </c>
      <c r="O881" s="14">
        <v>100</v>
      </c>
      <c r="P881" s="537"/>
      <c r="Q881" s="537"/>
      <c r="R881" s="537"/>
      <c r="S881" s="537"/>
    </row>
    <row r="882" spans="1:19" x14ac:dyDescent="0.25">
      <c r="A882" s="531"/>
      <c r="B882" s="534"/>
      <c r="C882" s="12">
        <v>2015</v>
      </c>
      <c r="D882" s="14">
        <f>SUM(D893)</f>
        <v>47755.9</v>
      </c>
      <c r="E882" s="14">
        <f t="shared" ref="E882:M882" si="305">SUM(E893)</f>
        <v>47755.4</v>
      </c>
      <c r="F882" s="14">
        <f t="shared" si="305"/>
        <v>0</v>
      </c>
      <c r="G882" s="14">
        <f t="shared" si="305"/>
        <v>0</v>
      </c>
      <c r="H882" s="14">
        <f t="shared" si="305"/>
        <v>0</v>
      </c>
      <c r="I882" s="14">
        <f t="shared" si="305"/>
        <v>0</v>
      </c>
      <c r="J882" s="14">
        <f t="shared" si="305"/>
        <v>47755.9</v>
      </c>
      <c r="K882" s="14">
        <f t="shared" si="305"/>
        <v>47755.4</v>
      </c>
      <c r="L882" s="14">
        <f t="shared" si="305"/>
        <v>0</v>
      </c>
      <c r="M882" s="14">
        <f t="shared" si="305"/>
        <v>0</v>
      </c>
      <c r="N882" s="14">
        <v>100</v>
      </c>
      <c r="O882" s="14">
        <v>100</v>
      </c>
      <c r="P882" s="537"/>
      <c r="Q882" s="537"/>
      <c r="R882" s="537"/>
      <c r="S882" s="537"/>
    </row>
    <row r="883" spans="1:19" x14ac:dyDescent="0.25">
      <c r="A883" s="531"/>
      <c r="B883" s="534"/>
      <c r="C883" s="12">
        <v>2016</v>
      </c>
      <c r="D883" s="14">
        <f>SUM(D895)</f>
        <v>39490.400000000001</v>
      </c>
      <c r="E883" s="14">
        <f t="shared" ref="E883:M883" si="306">SUM(E895)</f>
        <v>39489.699999999997</v>
      </c>
      <c r="F883" s="14">
        <f t="shared" si="306"/>
        <v>0</v>
      </c>
      <c r="G883" s="14">
        <f t="shared" si="306"/>
        <v>0</v>
      </c>
      <c r="H883" s="14">
        <f t="shared" si="306"/>
        <v>40</v>
      </c>
      <c r="I883" s="14">
        <f t="shared" si="306"/>
        <v>40</v>
      </c>
      <c r="J883" s="14">
        <f t="shared" si="306"/>
        <v>39450.400000000001</v>
      </c>
      <c r="K883" s="14">
        <f t="shared" si="306"/>
        <v>39449.699999999997</v>
      </c>
      <c r="L883" s="14">
        <f t="shared" si="306"/>
        <v>0</v>
      </c>
      <c r="M883" s="14">
        <f t="shared" si="306"/>
        <v>0</v>
      </c>
      <c r="N883" s="14">
        <v>100</v>
      </c>
      <c r="O883" s="14">
        <v>100</v>
      </c>
      <c r="P883" s="537"/>
      <c r="Q883" s="537"/>
      <c r="R883" s="537"/>
      <c r="S883" s="537"/>
    </row>
    <row r="884" spans="1:19" x14ac:dyDescent="0.25">
      <c r="A884" s="531"/>
      <c r="B884" s="534"/>
      <c r="C884" s="12">
        <v>2017</v>
      </c>
      <c r="D884" s="14">
        <f>SUM(D897)</f>
        <v>47203</v>
      </c>
      <c r="E884" s="14">
        <f t="shared" ref="E884:M884" si="307">SUM(E897)</f>
        <v>47202.5</v>
      </c>
      <c r="F884" s="14">
        <f t="shared" si="307"/>
        <v>0</v>
      </c>
      <c r="G884" s="14">
        <f t="shared" si="307"/>
        <v>0</v>
      </c>
      <c r="H884" s="14">
        <f t="shared" si="307"/>
        <v>285</v>
      </c>
      <c r="I884" s="14">
        <f t="shared" si="307"/>
        <v>285</v>
      </c>
      <c r="J884" s="14">
        <f t="shared" si="307"/>
        <v>46918</v>
      </c>
      <c r="K884" s="14">
        <f t="shared" si="307"/>
        <v>46917.5</v>
      </c>
      <c r="L884" s="14">
        <f t="shared" si="307"/>
        <v>0</v>
      </c>
      <c r="M884" s="14">
        <f t="shared" si="307"/>
        <v>0</v>
      </c>
      <c r="N884" s="14">
        <v>100</v>
      </c>
      <c r="O884" s="14">
        <v>100</v>
      </c>
      <c r="P884" s="537"/>
      <c r="Q884" s="537"/>
      <c r="R884" s="537"/>
      <c r="S884" s="537"/>
    </row>
    <row r="885" spans="1:19" x14ac:dyDescent="0.25">
      <c r="A885" s="531"/>
      <c r="B885" s="534"/>
      <c r="C885" s="12">
        <v>2018</v>
      </c>
      <c r="D885" s="14">
        <f>SUM(D899)</f>
        <v>48154.8</v>
      </c>
      <c r="E885" s="14">
        <f t="shared" ref="E885:M885" si="308">SUM(E899)</f>
        <v>48152.9</v>
      </c>
      <c r="F885" s="14">
        <f t="shared" si="308"/>
        <v>0</v>
      </c>
      <c r="G885" s="14">
        <f t="shared" si="308"/>
        <v>0</v>
      </c>
      <c r="H885" s="14">
        <f t="shared" si="308"/>
        <v>224.5</v>
      </c>
      <c r="I885" s="14">
        <f t="shared" si="308"/>
        <v>224.5</v>
      </c>
      <c r="J885" s="14">
        <f t="shared" si="308"/>
        <v>47930.3</v>
      </c>
      <c r="K885" s="14">
        <f t="shared" si="308"/>
        <v>47928.4</v>
      </c>
      <c r="L885" s="14">
        <f t="shared" si="308"/>
        <v>0</v>
      </c>
      <c r="M885" s="14">
        <f t="shared" si="308"/>
        <v>0</v>
      </c>
      <c r="N885" s="14">
        <v>100</v>
      </c>
      <c r="O885" s="14">
        <v>100</v>
      </c>
      <c r="P885" s="537"/>
      <c r="Q885" s="537"/>
      <c r="R885" s="537"/>
      <c r="S885" s="537"/>
    </row>
    <row r="886" spans="1:19" x14ac:dyDescent="0.25">
      <c r="A886" s="531"/>
      <c r="B886" s="534"/>
      <c r="C886" s="12">
        <v>2019</v>
      </c>
      <c r="D886" s="14">
        <f>SUM(D900)</f>
        <v>52957.1</v>
      </c>
      <c r="E886" s="14">
        <f t="shared" ref="E886:M886" si="309">SUM(E900)</f>
        <v>52954.400000000001</v>
      </c>
      <c r="F886" s="14">
        <f t="shared" si="309"/>
        <v>2070</v>
      </c>
      <c r="G886" s="14">
        <f t="shared" si="309"/>
        <v>2070</v>
      </c>
      <c r="H886" s="14">
        <f t="shared" si="309"/>
        <v>180</v>
      </c>
      <c r="I886" s="14">
        <f t="shared" si="309"/>
        <v>180</v>
      </c>
      <c r="J886" s="14">
        <f t="shared" si="309"/>
        <v>50707.1</v>
      </c>
      <c r="K886" s="14">
        <f t="shared" si="309"/>
        <v>50704.4</v>
      </c>
      <c r="L886" s="14">
        <f t="shared" si="309"/>
        <v>0</v>
      </c>
      <c r="M886" s="14">
        <f t="shared" si="309"/>
        <v>0</v>
      </c>
      <c r="N886" s="14">
        <v>100</v>
      </c>
      <c r="O886" s="14">
        <v>99.99</v>
      </c>
      <c r="P886" s="537"/>
      <c r="Q886" s="537"/>
      <c r="R886" s="537"/>
      <c r="S886" s="537"/>
    </row>
    <row r="887" spans="1:19" x14ac:dyDescent="0.25">
      <c r="A887" s="531"/>
      <c r="B887" s="534"/>
      <c r="C887" s="12">
        <v>2020</v>
      </c>
      <c r="D887" s="14">
        <f>SUM(D902)</f>
        <v>56897.8</v>
      </c>
      <c r="E887" s="14">
        <f t="shared" ref="E887:M887" si="310">SUM(E902)</f>
        <v>56895.9</v>
      </c>
      <c r="F887" s="14">
        <f t="shared" si="310"/>
        <v>0</v>
      </c>
      <c r="G887" s="14">
        <f t="shared" si="310"/>
        <v>0</v>
      </c>
      <c r="H887" s="14">
        <f t="shared" si="310"/>
        <v>270</v>
      </c>
      <c r="I887" s="14">
        <f t="shared" si="310"/>
        <v>270</v>
      </c>
      <c r="J887" s="14">
        <f t="shared" si="310"/>
        <v>56627.8</v>
      </c>
      <c r="K887" s="14">
        <f t="shared" si="310"/>
        <v>56625.9</v>
      </c>
      <c r="L887" s="14">
        <f t="shared" si="310"/>
        <v>0</v>
      </c>
      <c r="M887" s="14">
        <f t="shared" si="310"/>
        <v>0</v>
      </c>
      <c r="N887" s="14">
        <v>100</v>
      </c>
      <c r="O887" s="188">
        <f>E887/D887</f>
        <v>0.99996660679323279</v>
      </c>
      <c r="P887" s="537"/>
      <c r="Q887" s="537"/>
      <c r="R887" s="537"/>
      <c r="S887" s="537"/>
    </row>
    <row r="888" spans="1:19" x14ac:dyDescent="0.25">
      <c r="A888" s="531"/>
      <c r="B888" s="534"/>
      <c r="C888" s="12">
        <v>2021</v>
      </c>
      <c r="D888" s="14">
        <f>SUM(D904)</f>
        <v>65449</v>
      </c>
      <c r="E888" s="14">
        <f t="shared" ref="E888:M888" si="311">SUM(E904)</f>
        <v>65446.6</v>
      </c>
      <c r="F888" s="14">
        <f t="shared" si="311"/>
        <v>3305.5</v>
      </c>
      <c r="G888" s="14">
        <f t="shared" si="311"/>
        <v>3305.5</v>
      </c>
      <c r="H888" s="14">
        <f t="shared" si="311"/>
        <v>583.4</v>
      </c>
      <c r="I888" s="14">
        <f t="shared" si="311"/>
        <v>583.4</v>
      </c>
      <c r="J888" s="14">
        <f t="shared" si="311"/>
        <v>61560.1</v>
      </c>
      <c r="K888" s="14">
        <f t="shared" si="311"/>
        <v>61557.7</v>
      </c>
      <c r="L888" s="14">
        <f t="shared" si="311"/>
        <v>0</v>
      </c>
      <c r="M888" s="14">
        <f t="shared" si="311"/>
        <v>0</v>
      </c>
      <c r="N888" s="14">
        <v>100</v>
      </c>
      <c r="O888" s="188">
        <f>E888/D888</f>
        <v>0.99996333022658856</v>
      </c>
      <c r="P888" s="537"/>
      <c r="Q888" s="537"/>
      <c r="R888" s="537"/>
      <c r="S888" s="537"/>
    </row>
    <row r="889" spans="1:19" x14ac:dyDescent="0.25">
      <c r="A889" s="531"/>
      <c r="B889" s="534"/>
      <c r="C889" s="12">
        <v>2022</v>
      </c>
      <c r="D889" s="14">
        <f>SUM(D906)</f>
        <v>68614</v>
      </c>
      <c r="E889" s="14">
        <f t="shared" ref="E889:M889" si="312">SUM(E906)</f>
        <v>68612.2</v>
      </c>
      <c r="F889" s="14">
        <f t="shared" si="312"/>
        <v>0</v>
      </c>
      <c r="G889" s="14">
        <f t="shared" si="312"/>
        <v>0</v>
      </c>
      <c r="H889" s="14">
        <f t="shared" si="312"/>
        <v>1091</v>
      </c>
      <c r="I889" s="14">
        <f t="shared" si="312"/>
        <v>1091</v>
      </c>
      <c r="J889" s="14">
        <f t="shared" si="312"/>
        <v>67523</v>
      </c>
      <c r="K889" s="14">
        <f t="shared" si="312"/>
        <v>67521.2</v>
      </c>
      <c r="L889" s="14">
        <f t="shared" si="312"/>
        <v>0</v>
      </c>
      <c r="M889" s="14">
        <f t="shared" si="312"/>
        <v>0</v>
      </c>
      <c r="N889" s="14">
        <v>100</v>
      </c>
      <c r="O889" s="188">
        <f>E889/D889</f>
        <v>0.9999737662867636</v>
      </c>
      <c r="P889" s="537"/>
      <c r="Q889" s="537"/>
      <c r="R889" s="537"/>
      <c r="S889" s="537"/>
    </row>
    <row r="890" spans="1:19" x14ac:dyDescent="0.25">
      <c r="A890" s="531"/>
      <c r="B890" s="534"/>
      <c r="C890" s="12">
        <v>2023</v>
      </c>
      <c r="D890" s="14">
        <f>SUM(D908)</f>
        <v>72021.7</v>
      </c>
      <c r="E890" s="14">
        <f t="shared" ref="E890:M890" si="313">SUM(E908)</f>
        <v>72019.100000000006</v>
      </c>
      <c r="F890" s="14">
        <f t="shared" si="313"/>
        <v>0</v>
      </c>
      <c r="G890" s="14">
        <f t="shared" si="313"/>
        <v>0</v>
      </c>
      <c r="H890" s="14">
        <f t="shared" si="313"/>
        <v>3453.2</v>
      </c>
      <c r="I890" s="14">
        <f t="shared" si="313"/>
        <v>3453.2</v>
      </c>
      <c r="J890" s="14">
        <f t="shared" si="313"/>
        <v>68568.5</v>
      </c>
      <c r="K890" s="14">
        <f t="shared" si="313"/>
        <v>68565.899999999994</v>
      </c>
      <c r="L890" s="14">
        <f t="shared" si="313"/>
        <v>0</v>
      </c>
      <c r="M890" s="14">
        <f t="shared" si="313"/>
        <v>0</v>
      </c>
      <c r="N890" s="14">
        <v>100</v>
      </c>
      <c r="O890" s="188">
        <f>E890/D890</f>
        <v>0.9999638997690975</v>
      </c>
      <c r="P890" s="537"/>
      <c r="Q890" s="537"/>
      <c r="R890" s="537"/>
      <c r="S890" s="537"/>
    </row>
    <row r="891" spans="1:19" x14ac:dyDescent="0.25">
      <c r="A891" s="532"/>
      <c r="B891" s="535"/>
      <c r="C891" s="12">
        <v>2024</v>
      </c>
      <c r="D891" s="14">
        <f>SUM(D910)</f>
        <v>78878.5</v>
      </c>
      <c r="E891" s="14">
        <f t="shared" ref="E891:M891" si="314">SUM(E910)</f>
        <v>78875.8</v>
      </c>
      <c r="F891" s="14">
        <f t="shared" si="314"/>
        <v>0</v>
      </c>
      <c r="G891" s="14">
        <f t="shared" si="314"/>
        <v>0</v>
      </c>
      <c r="H891" s="14">
        <f t="shared" si="314"/>
        <v>0</v>
      </c>
      <c r="I891" s="14">
        <f t="shared" si="314"/>
        <v>0</v>
      </c>
      <c r="J891" s="14">
        <f t="shared" si="314"/>
        <v>78878.5</v>
      </c>
      <c r="K891" s="14">
        <f t="shared" si="314"/>
        <v>78875.8</v>
      </c>
      <c r="L891" s="14">
        <f t="shared" si="314"/>
        <v>0</v>
      </c>
      <c r="M891" s="14">
        <f t="shared" si="314"/>
        <v>0</v>
      </c>
      <c r="N891" s="14">
        <v>100</v>
      </c>
      <c r="O891" s="188">
        <f>E891/D891</f>
        <v>0.99996577014015231</v>
      </c>
      <c r="P891" s="538"/>
      <c r="Q891" s="538"/>
      <c r="R891" s="538"/>
      <c r="S891" s="538"/>
    </row>
    <row r="892" spans="1:19" ht="49.5" customHeight="1" x14ac:dyDescent="0.25">
      <c r="A892" s="527" t="s">
        <v>300</v>
      </c>
      <c r="B892" s="500" t="s">
        <v>476</v>
      </c>
      <c r="C892" s="6">
        <v>2014</v>
      </c>
      <c r="D892" s="70">
        <v>42891</v>
      </c>
      <c r="E892" s="70">
        <v>42890.5</v>
      </c>
      <c r="F892" s="70">
        <v>0</v>
      </c>
      <c r="G892" s="70">
        <v>0</v>
      </c>
      <c r="H892" s="70">
        <v>0</v>
      </c>
      <c r="I892" s="70">
        <v>0</v>
      </c>
      <c r="J892" s="70">
        <v>42891</v>
      </c>
      <c r="K892" s="70">
        <v>42890.5</v>
      </c>
      <c r="L892" s="70">
        <v>0</v>
      </c>
      <c r="M892" s="70">
        <v>0</v>
      </c>
      <c r="N892" s="70">
        <v>100</v>
      </c>
      <c r="O892" s="70">
        <v>100</v>
      </c>
      <c r="P892" s="24" t="s">
        <v>124</v>
      </c>
      <c r="Q892" s="21">
        <v>1282</v>
      </c>
      <c r="R892" s="21">
        <v>1282</v>
      </c>
      <c r="S892" s="21">
        <v>100</v>
      </c>
    </row>
    <row r="893" spans="1:19" ht="49.5" customHeight="1" x14ac:dyDescent="0.25">
      <c r="A893" s="528"/>
      <c r="B893" s="507"/>
      <c r="C893" s="500">
        <v>2015</v>
      </c>
      <c r="D893" s="502">
        <v>47755.9</v>
      </c>
      <c r="E893" s="502">
        <v>47755.4</v>
      </c>
      <c r="F893" s="502">
        <v>0</v>
      </c>
      <c r="G893" s="502">
        <v>0</v>
      </c>
      <c r="H893" s="502">
        <v>0</v>
      </c>
      <c r="I893" s="502">
        <v>0</v>
      </c>
      <c r="J893" s="502">
        <v>47755.9</v>
      </c>
      <c r="K893" s="502">
        <v>47755.4</v>
      </c>
      <c r="L893" s="502">
        <v>0</v>
      </c>
      <c r="M893" s="502">
        <v>0</v>
      </c>
      <c r="N893" s="502">
        <v>100</v>
      </c>
      <c r="O893" s="502">
        <v>100</v>
      </c>
      <c r="P893" s="24" t="s">
        <v>124</v>
      </c>
      <c r="Q893" s="67">
        <v>1287</v>
      </c>
      <c r="R893" s="67">
        <v>1340</v>
      </c>
      <c r="S893" s="67">
        <v>104.12</v>
      </c>
    </row>
    <row r="894" spans="1:19" ht="144.75" customHeight="1" x14ac:dyDescent="0.25">
      <c r="A894" s="528"/>
      <c r="B894" s="507"/>
      <c r="C894" s="501"/>
      <c r="D894" s="503"/>
      <c r="E894" s="503"/>
      <c r="F894" s="503"/>
      <c r="G894" s="503"/>
      <c r="H894" s="503"/>
      <c r="I894" s="503"/>
      <c r="J894" s="503"/>
      <c r="K894" s="503"/>
      <c r="L894" s="503"/>
      <c r="M894" s="503"/>
      <c r="N894" s="503"/>
      <c r="O894" s="503"/>
      <c r="P894" s="24" t="s">
        <v>251</v>
      </c>
      <c r="Q894" s="79">
        <v>1</v>
      </c>
      <c r="R894" s="79">
        <v>1</v>
      </c>
      <c r="S894" s="67">
        <v>100</v>
      </c>
    </row>
    <row r="895" spans="1:19" ht="51" customHeight="1" x14ac:dyDescent="0.25">
      <c r="A895" s="528"/>
      <c r="B895" s="507"/>
      <c r="C895" s="500">
        <v>2016</v>
      </c>
      <c r="D895" s="502">
        <v>39490.400000000001</v>
      </c>
      <c r="E895" s="502">
        <v>39489.699999999997</v>
      </c>
      <c r="F895" s="502">
        <v>0</v>
      </c>
      <c r="G895" s="502">
        <v>0</v>
      </c>
      <c r="H895" s="502">
        <v>40</v>
      </c>
      <c r="I895" s="502">
        <v>40</v>
      </c>
      <c r="J895" s="502">
        <v>39450.400000000001</v>
      </c>
      <c r="K895" s="502">
        <v>39449.699999999997</v>
      </c>
      <c r="L895" s="502">
        <v>0</v>
      </c>
      <c r="M895" s="502">
        <v>0</v>
      </c>
      <c r="N895" s="502">
        <v>100</v>
      </c>
      <c r="O895" s="502">
        <v>100</v>
      </c>
      <c r="P895" s="24" t="s">
        <v>124</v>
      </c>
      <c r="Q895" s="98">
        <v>1293</v>
      </c>
      <c r="R895" s="98">
        <v>1364</v>
      </c>
      <c r="S895" s="98">
        <v>105</v>
      </c>
    </row>
    <row r="896" spans="1:19" ht="144.75" customHeight="1" x14ac:dyDescent="0.25">
      <c r="A896" s="528"/>
      <c r="B896" s="507"/>
      <c r="C896" s="501"/>
      <c r="D896" s="503"/>
      <c r="E896" s="503"/>
      <c r="F896" s="503"/>
      <c r="G896" s="503"/>
      <c r="H896" s="503"/>
      <c r="I896" s="503"/>
      <c r="J896" s="503"/>
      <c r="K896" s="503"/>
      <c r="L896" s="503"/>
      <c r="M896" s="503"/>
      <c r="N896" s="503"/>
      <c r="O896" s="503"/>
      <c r="P896" s="24" t="s">
        <v>251</v>
      </c>
      <c r="Q896" s="79">
        <v>1</v>
      </c>
      <c r="R896" s="79">
        <v>1</v>
      </c>
      <c r="S896" s="98">
        <v>100</v>
      </c>
    </row>
    <row r="897" spans="1:19" ht="50.25" customHeight="1" x14ac:dyDescent="0.25">
      <c r="A897" s="528"/>
      <c r="B897" s="507"/>
      <c r="C897" s="500">
        <v>2017</v>
      </c>
      <c r="D897" s="502">
        <v>47203</v>
      </c>
      <c r="E897" s="502">
        <v>47202.5</v>
      </c>
      <c r="F897" s="502">
        <v>0</v>
      </c>
      <c r="G897" s="502">
        <v>0</v>
      </c>
      <c r="H897" s="502">
        <v>285</v>
      </c>
      <c r="I897" s="502">
        <v>285</v>
      </c>
      <c r="J897" s="502">
        <v>46918</v>
      </c>
      <c r="K897" s="502">
        <v>46917.5</v>
      </c>
      <c r="L897" s="502">
        <v>0</v>
      </c>
      <c r="M897" s="502">
        <v>0</v>
      </c>
      <c r="N897" s="502">
        <v>100</v>
      </c>
      <c r="O897" s="502">
        <v>100</v>
      </c>
      <c r="P897" s="24" t="s">
        <v>124</v>
      </c>
      <c r="Q897" s="114">
        <v>1298</v>
      </c>
      <c r="R897" s="114">
        <v>1519</v>
      </c>
      <c r="S897" s="114">
        <v>117</v>
      </c>
    </row>
    <row r="898" spans="1:19" ht="144.75" customHeight="1" x14ac:dyDescent="0.25">
      <c r="A898" s="528"/>
      <c r="B898" s="507"/>
      <c r="C898" s="501"/>
      <c r="D898" s="503"/>
      <c r="E898" s="503"/>
      <c r="F898" s="503"/>
      <c r="G898" s="503"/>
      <c r="H898" s="503"/>
      <c r="I898" s="503"/>
      <c r="J898" s="503"/>
      <c r="K898" s="503"/>
      <c r="L898" s="503"/>
      <c r="M898" s="503"/>
      <c r="N898" s="503"/>
      <c r="O898" s="503"/>
      <c r="P898" s="24" t="s">
        <v>251</v>
      </c>
      <c r="Q898" s="79">
        <v>1</v>
      </c>
      <c r="R898" s="79">
        <v>1</v>
      </c>
      <c r="S898" s="114">
        <v>100</v>
      </c>
    </row>
    <row r="899" spans="1:19" ht="49.5" customHeight="1" x14ac:dyDescent="0.25">
      <c r="A899" s="528"/>
      <c r="B899" s="507"/>
      <c r="C899" s="139">
        <v>2018</v>
      </c>
      <c r="D899" s="140">
        <v>48154.8</v>
      </c>
      <c r="E899" s="140">
        <v>48152.9</v>
      </c>
      <c r="F899" s="140">
        <v>0</v>
      </c>
      <c r="G899" s="140">
        <v>0</v>
      </c>
      <c r="H899" s="140">
        <v>224.5</v>
      </c>
      <c r="I899" s="140">
        <v>224.5</v>
      </c>
      <c r="J899" s="140">
        <v>47930.3</v>
      </c>
      <c r="K899" s="140">
        <v>47928.4</v>
      </c>
      <c r="L899" s="140">
        <v>0</v>
      </c>
      <c r="M899" s="140">
        <v>0</v>
      </c>
      <c r="N899" s="140">
        <v>100</v>
      </c>
      <c r="O899" s="140">
        <v>100</v>
      </c>
      <c r="P899" s="24" t="s">
        <v>124</v>
      </c>
      <c r="Q899" s="101">
        <v>1303</v>
      </c>
      <c r="R899" s="101">
        <v>1618</v>
      </c>
      <c r="S899" s="134">
        <v>124.2</v>
      </c>
    </row>
    <row r="900" spans="1:19" ht="49.5" customHeight="1" x14ac:dyDescent="0.25">
      <c r="A900" s="528"/>
      <c r="B900" s="507"/>
      <c r="C900" s="500">
        <v>2019</v>
      </c>
      <c r="D900" s="502">
        <v>52957.1</v>
      </c>
      <c r="E900" s="502">
        <v>52954.400000000001</v>
      </c>
      <c r="F900" s="502">
        <v>2070</v>
      </c>
      <c r="G900" s="502">
        <v>2070</v>
      </c>
      <c r="H900" s="502">
        <v>180</v>
      </c>
      <c r="I900" s="502">
        <v>180</v>
      </c>
      <c r="J900" s="502">
        <v>50707.1</v>
      </c>
      <c r="K900" s="502">
        <v>50704.4</v>
      </c>
      <c r="L900" s="502">
        <v>0</v>
      </c>
      <c r="M900" s="502">
        <v>0</v>
      </c>
      <c r="N900" s="502">
        <v>100</v>
      </c>
      <c r="O900" s="502">
        <v>99.99</v>
      </c>
      <c r="P900" s="24" t="s">
        <v>124</v>
      </c>
      <c r="Q900" s="161">
        <v>1308</v>
      </c>
      <c r="R900" s="161">
        <v>1532</v>
      </c>
      <c r="S900" s="161">
        <v>117.13</v>
      </c>
    </row>
    <row r="901" spans="1:19" ht="145.5" customHeight="1" x14ac:dyDescent="0.25">
      <c r="A901" s="528"/>
      <c r="B901" s="507"/>
      <c r="C901" s="501"/>
      <c r="D901" s="503"/>
      <c r="E901" s="503"/>
      <c r="F901" s="503"/>
      <c r="G901" s="503"/>
      <c r="H901" s="503"/>
      <c r="I901" s="503"/>
      <c r="J901" s="503"/>
      <c r="K901" s="503"/>
      <c r="L901" s="503"/>
      <c r="M901" s="503"/>
      <c r="N901" s="503"/>
      <c r="O901" s="503"/>
      <c r="P901" s="24" t="s">
        <v>251</v>
      </c>
      <c r="Q901" s="79">
        <v>1</v>
      </c>
      <c r="R901" s="79">
        <v>1</v>
      </c>
      <c r="S901" s="161">
        <v>100</v>
      </c>
    </row>
    <row r="902" spans="1:19" ht="48" x14ac:dyDescent="0.25">
      <c r="A902" s="528"/>
      <c r="B902" s="507"/>
      <c r="C902" s="500">
        <v>2020</v>
      </c>
      <c r="D902" s="502">
        <v>56897.8</v>
      </c>
      <c r="E902" s="502">
        <v>56895.9</v>
      </c>
      <c r="F902" s="502">
        <v>0</v>
      </c>
      <c r="G902" s="502">
        <v>0</v>
      </c>
      <c r="H902" s="502">
        <v>270</v>
      </c>
      <c r="I902" s="502">
        <v>270</v>
      </c>
      <c r="J902" s="502">
        <v>56627.8</v>
      </c>
      <c r="K902" s="502">
        <v>56625.9</v>
      </c>
      <c r="L902" s="502">
        <v>0</v>
      </c>
      <c r="M902" s="502">
        <v>0</v>
      </c>
      <c r="N902" s="502">
        <v>100</v>
      </c>
      <c r="O902" s="548">
        <f>E902/D902</f>
        <v>0.99996660679323279</v>
      </c>
      <c r="P902" s="24" t="s">
        <v>124</v>
      </c>
      <c r="Q902" s="185">
        <v>1310</v>
      </c>
      <c r="R902" s="185">
        <v>1524</v>
      </c>
      <c r="S902" s="185">
        <v>116.3</v>
      </c>
    </row>
    <row r="903" spans="1:19" ht="144" x14ac:dyDescent="0.25">
      <c r="A903" s="528"/>
      <c r="B903" s="507"/>
      <c r="C903" s="501"/>
      <c r="D903" s="503"/>
      <c r="E903" s="503"/>
      <c r="F903" s="503"/>
      <c r="G903" s="503"/>
      <c r="H903" s="503"/>
      <c r="I903" s="503"/>
      <c r="J903" s="503"/>
      <c r="K903" s="503"/>
      <c r="L903" s="503"/>
      <c r="M903" s="503"/>
      <c r="N903" s="503"/>
      <c r="O903" s="549"/>
      <c r="P903" s="24" t="s">
        <v>251</v>
      </c>
      <c r="Q903" s="79">
        <v>1</v>
      </c>
      <c r="R903" s="79">
        <v>1</v>
      </c>
      <c r="S903" s="185">
        <v>100</v>
      </c>
    </row>
    <row r="904" spans="1:19" ht="48" x14ac:dyDescent="0.25">
      <c r="A904" s="528"/>
      <c r="B904" s="507"/>
      <c r="C904" s="500">
        <v>2021</v>
      </c>
      <c r="D904" s="502">
        <v>65449</v>
      </c>
      <c r="E904" s="502">
        <v>65446.6</v>
      </c>
      <c r="F904" s="502">
        <v>3305.5</v>
      </c>
      <c r="G904" s="502">
        <v>3305.5</v>
      </c>
      <c r="H904" s="502">
        <v>583.4</v>
      </c>
      <c r="I904" s="502">
        <v>583.4</v>
      </c>
      <c r="J904" s="502">
        <v>61560.1</v>
      </c>
      <c r="K904" s="502">
        <v>61557.7</v>
      </c>
      <c r="L904" s="502">
        <v>0</v>
      </c>
      <c r="M904" s="502">
        <v>0</v>
      </c>
      <c r="N904" s="502">
        <v>100</v>
      </c>
      <c r="O904" s="548">
        <f>E904/D904</f>
        <v>0.99996333022658856</v>
      </c>
      <c r="P904" s="24" t="s">
        <v>124</v>
      </c>
      <c r="Q904" s="256">
        <v>1510</v>
      </c>
      <c r="R904" s="256">
        <v>1527</v>
      </c>
      <c r="S904" s="198">
        <f>R904/Q904</f>
        <v>1.0112582781456954</v>
      </c>
    </row>
    <row r="905" spans="1:19" ht="144" x14ac:dyDescent="0.25">
      <c r="A905" s="528"/>
      <c r="B905" s="507"/>
      <c r="C905" s="501"/>
      <c r="D905" s="503"/>
      <c r="E905" s="503"/>
      <c r="F905" s="503"/>
      <c r="G905" s="503"/>
      <c r="H905" s="503"/>
      <c r="I905" s="503"/>
      <c r="J905" s="503"/>
      <c r="K905" s="503"/>
      <c r="L905" s="503"/>
      <c r="M905" s="503"/>
      <c r="N905" s="503"/>
      <c r="O905" s="549"/>
      <c r="P905" s="24" t="s">
        <v>251</v>
      </c>
      <c r="Q905" s="79">
        <v>1</v>
      </c>
      <c r="R905" s="79">
        <v>1</v>
      </c>
      <c r="S905" s="256">
        <v>100</v>
      </c>
    </row>
    <row r="906" spans="1:19" ht="48" x14ac:dyDescent="0.25">
      <c r="A906" s="528"/>
      <c r="B906" s="507"/>
      <c r="C906" s="500">
        <v>2022</v>
      </c>
      <c r="D906" s="502">
        <v>68614</v>
      </c>
      <c r="E906" s="502">
        <v>68612.2</v>
      </c>
      <c r="F906" s="502">
        <v>0</v>
      </c>
      <c r="G906" s="502">
        <v>0</v>
      </c>
      <c r="H906" s="502">
        <v>1091</v>
      </c>
      <c r="I906" s="502">
        <v>1091</v>
      </c>
      <c r="J906" s="502">
        <v>67523</v>
      </c>
      <c r="K906" s="502">
        <v>67521.2</v>
      </c>
      <c r="L906" s="502">
        <v>0</v>
      </c>
      <c r="M906" s="502">
        <v>0</v>
      </c>
      <c r="N906" s="502">
        <v>100</v>
      </c>
      <c r="O906" s="548">
        <f>E906/D906</f>
        <v>0.9999737662867636</v>
      </c>
      <c r="P906" s="24" t="s">
        <v>124</v>
      </c>
      <c r="Q906" s="315">
        <v>1510</v>
      </c>
      <c r="R906" s="315">
        <v>1553</v>
      </c>
      <c r="S906" s="198">
        <f>R906/Q906</f>
        <v>1.028476821192053</v>
      </c>
    </row>
    <row r="907" spans="1:19" ht="144" x14ac:dyDescent="0.25">
      <c r="A907" s="528"/>
      <c r="B907" s="507"/>
      <c r="C907" s="501"/>
      <c r="D907" s="503"/>
      <c r="E907" s="503"/>
      <c r="F907" s="503"/>
      <c r="G907" s="503"/>
      <c r="H907" s="503"/>
      <c r="I907" s="503"/>
      <c r="J907" s="503"/>
      <c r="K907" s="503"/>
      <c r="L907" s="503"/>
      <c r="M907" s="503"/>
      <c r="N907" s="503"/>
      <c r="O907" s="549"/>
      <c r="P907" s="24" t="s">
        <v>251</v>
      </c>
      <c r="Q907" s="79">
        <v>1</v>
      </c>
      <c r="R907" s="79">
        <v>1</v>
      </c>
      <c r="S907" s="315">
        <v>100</v>
      </c>
    </row>
    <row r="908" spans="1:19" ht="48" x14ac:dyDescent="0.25">
      <c r="A908" s="528"/>
      <c r="B908" s="507"/>
      <c r="C908" s="500">
        <v>2023</v>
      </c>
      <c r="D908" s="502">
        <v>72021.7</v>
      </c>
      <c r="E908" s="502">
        <v>72019.100000000006</v>
      </c>
      <c r="F908" s="502">
        <v>0</v>
      </c>
      <c r="G908" s="502">
        <v>0</v>
      </c>
      <c r="H908" s="502">
        <v>3453.2</v>
      </c>
      <c r="I908" s="502">
        <v>3453.2</v>
      </c>
      <c r="J908" s="502">
        <v>68568.5</v>
      </c>
      <c r="K908" s="502">
        <v>68565.899999999994</v>
      </c>
      <c r="L908" s="502">
        <v>0</v>
      </c>
      <c r="M908" s="502">
        <v>0</v>
      </c>
      <c r="N908" s="502">
        <v>100</v>
      </c>
      <c r="O908" s="548">
        <f>E908/D908</f>
        <v>0.9999638997690975</v>
      </c>
      <c r="P908" s="24" t="s">
        <v>124</v>
      </c>
      <c r="Q908" s="363">
        <v>1510</v>
      </c>
      <c r="R908" s="363">
        <v>1583</v>
      </c>
      <c r="S908" s="198">
        <f>R908/Q908</f>
        <v>1.0483443708609272</v>
      </c>
    </row>
    <row r="909" spans="1:19" ht="148.5" customHeight="1" x14ac:dyDescent="0.25">
      <c r="A909" s="528"/>
      <c r="B909" s="507"/>
      <c r="C909" s="501"/>
      <c r="D909" s="503"/>
      <c r="E909" s="503"/>
      <c r="F909" s="503"/>
      <c r="G909" s="503"/>
      <c r="H909" s="503"/>
      <c r="I909" s="503"/>
      <c r="J909" s="503"/>
      <c r="K909" s="503"/>
      <c r="L909" s="503"/>
      <c r="M909" s="503"/>
      <c r="N909" s="503"/>
      <c r="O909" s="549"/>
      <c r="P909" s="24" t="s">
        <v>251</v>
      </c>
      <c r="Q909" s="79">
        <v>1</v>
      </c>
      <c r="R909" s="79">
        <v>1</v>
      </c>
      <c r="S909" s="363">
        <v>100</v>
      </c>
    </row>
    <row r="910" spans="1:19" ht="57" customHeight="1" x14ac:dyDescent="0.25">
      <c r="A910" s="528"/>
      <c r="B910" s="507"/>
      <c r="C910" s="500">
        <v>2024</v>
      </c>
      <c r="D910" s="502">
        <v>78878.5</v>
      </c>
      <c r="E910" s="502">
        <v>78875.8</v>
      </c>
      <c r="F910" s="502">
        <v>0</v>
      </c>
      <c r="G910" s="502">
        <v>0</v>
      </c>
      <c r="H910" s="502">
        <v>0</v>
      </c>
      <c r="I910" s="502">
        <v>0</v>
      </c>
      <c r="J910" s="502">
        <v>78878.5</v>
      </c>
      <c r="K910" s="502">
        <v>78875.8</v>
      </c>
      <c r="L910" s="502">
        <v>0</v>
      </c>
      <c r="M910" s="502">
        <v>0</v>
      </c>
      <c r="N910" s="502">
        <v>100</v>
      </c>
      <c r="O910" s="548">
        <f>E910/D910</f>
        <v>0.99996577014015231</v>
      </c>
      <c r="P910" s="24" t="s">
        <v>124</v>
      </c>
      <c r="Q910" s="468">
        <v>1510</v>
      </c>
      <c r="R910" s="468">
        <v>1631</v>
      </c>
      <c r="S910" s="198">
        <f>R910/Q910</f>
        <v>1.0801324503311258</v>
      </c>
    </row>
    <row r="911" spans="1:19" ht="153" customHeight="1" x14ac:dyDescent="0.25">
      <c r="A911" s="529"/>
      <c r="B911" s="501"/>
      <c r="C911" s="501"/>
      <c r="D911" s="503"/>
      <c r="E911" s="503"/>
      <c r="F911" s="503"/>
      <c r="G911" s="503"/>
      <c r="H911" s="503"/>
      <c r="I911" s="503"/>
      <c r="J911" s="503"/>
      <c r="K911" s="503"/>
      <c r="L911" s="503"/>
      <c r="M911" s="503"/>
      <c r="N911" s="503"/>
      <c r="O911" s="549"/>
      <c r="P911" s="24" t="s">
        <v>251</v>
      </c>
      <c r="Q911" s="79">
        <v>1</v>
      </c>
      <c r="R911" s="79">
        <v>1</v>
      </c>
      <c r="S911" s="468">
        <v>100</v>
      </c>
    </row>
    <row r="912" spans="1:19" ht="15" customHeight="1" x14ac:dyDescent="0.25">
      <c r="A912" s="530" t="s">
        <v>301</v>
      </c>
      <c r="B912" s="533" t="s">
        <v>125</v>
      </c>
      <c r="C912" s="13" t="s">
        <v>569</v>
      </c>
      <c r="D912" s="14">
        <f>SUM(D913:D923)</f>
        <v>16756</v>
      </c>
      <c r="E912" s="14">
        <f t="shared" ref="E912:M912" si="315">SUM(E913:E923)</f>
        <v>16753.7</v>
      </c>
      <c r="F912" s="14">
        <f t="shared" si="315"/>
        <v>0</v>
      </c>
      <c r="G912" s="14">
        <f t="shared" si="315"/>
        <v>0</v>
      </c>
      <c r="H912" s="14">
        <f t="shared" si="315"/>
        <v>224</v>
      </c>
      <c r="I912" s="14">
        <f t="shared" si="315"/>
        <v>224</v>
      </c>
      <c r="J912" s="14">
        <f t="shared" si="315"/>
        <v>16532</v>
      </c>
      <c r="K912" s="14">
        <f t="shared" si="315"/>
        <v>16529.7</v>
      </c>
      <c r="L912" s="14">
        <f t="shared" si="315"/>
        <v>0</v>
      </c>
      <c r="M912" s="14">
        <f t="shared" si="315"/>
        <v>0</v>
      </c>
      <c r="N912" s="14">
        <v>100</v>
      </c>
      <c r="O912" s="188">
        <f>E912/D912</f>
        <v>0.99986273573645268</v>
      </c>
      <c r="P912" s="536" t="s">
        <v>21</v>
      </c>
      <c r="Q912" s="536" t="s">
        <v>21</v>
      </c>
      <c r="R912" s="536" t="s">
        <v>21</v>
      </c>
      <c r="S912" s="536" t="s">
        <v>21</v>
      </c>
    </row>
    <row r="913" spans="1:19" x14ac:dyDescent="0.25">
      <c r="A913" s="531"/>
      <c r="B913" s="534"/>
      <c r="C913" s="55">
        <v>2014</v>
      </c>
      <c r="D913" s="58">
        <f>SUM(D924)</f>
        <v>2450.5</v>
      </c>
      <c r="E913" s="58">
        <f t="shared" ref="E913:M913" si="316">SUM(E924)</f>
        <v>2450.4</v>
      </c>
      <c r="F913" s="58">
        <f t="shared" si="316"/>
        <v>0</v>
      </c>
      <c r="G913" s="58">
        <f t="shared" si="316"/>
        <v>0</v>
      </c>
      <c r="H913" s="58">
        <f t="shared" si="316"/>
        <v>0</v>
      </c>
      <c r="I913" s="58">
        <f t="shared" si="316"/>
        <v>0</v>
      </c>
      <c r="J913" s="58">
        <f t="shared" si="316"/>
        <v>2450.5</v>
      </c>
      <c r="K913" s="58">
        <f t="shared" si="316"/>
        <v>2450.4</v>
      </c>
      <c r="L913" s="58">
        <f t="shared" si="316"/>
        <v>0</v>
      </c>
      <c r="M913" s="58">
        <f t="shared" si="316"/>
        <v>0</v>
      </c>
      <c r="N913" s="58">
        <v>100</v>
      </c>
      <c r="O913" s="58">
        <v>100</v>
      </c>
      <c r="P913" s="537"/>
      <c r="Q913" s="537"/>
      <c r="R913" s="537"/>
      <c r="S913" s="537"/>
    </row>
    <row r="914" spans="1:19" x14ac:dyDescent="0.25">
      <c r="A914" s="531"/>
      <c r="B914" s="534"/>
      <c r="C914" s="55">
        <v>2015</v>
      </c>
      <c r="D914" s="58">
        <f>SUM(D926)</f>
        <v>2348.8000000000002</v>
      </c>
      <c r="E914" s="58">
        <f t="shared" ref="E914:M914" si="317">SUM(E926)</f>
        <v>2348.4</v>
      </c>
      <c r="F914" s="58">
        <f t="shared" si="317"/>
        <v>0</v>
      </c>
      <c r="G914" s="58">
        <f t="shared" si="317"/>
        <v>0</v>
      </c>
      <c r="H914" s="58">
        <f t="shared" si="317"/>
        <v>0</v>
      </c>
      <c r="I914" s="58">
        <f t="shared" si="317"/>
        <v>0</v>
      </c>
      <c r="J914" s="58">
        <f t="shared" si="317"/>
        <v>2348.8000000000002</v>
      </c>
      <c r="K914" s="58">
        <f t="shared" si="317"/>
        <v>2348.4</v>
      </c>
      <c r="L914" s="58">
        <f t="shared" si="317"/>
        <v>0</v>
      </c>
      <c r="M914" s="58">
        <f t="shared" si="317"/>
        <v>0</v>
      </c>
      <c r="N914" s="58">
        <v>100</v>
      </c>
      <c r="O914" s="58">
        <v>99.98</v>
      </c>
      <c r="P914" s="537"/>
      <c r="Q914" s="537"/>
      <c r="R914" s="537"/>
      <c r="S914" s="537"/>
    </row>
    <row r="915" spans="1:19" x14ac:dyDescent="0.25">
      <c r="A915" s="531"/>
      <c r="B915" s="534"/>
      <c r="C915" s="55">
        <v>2016</v>
      </c>
      <c r="D915" s="58">
        <f>SUM(D928)</f>
        <v>2468.9</v>
      </c>
      <c r="E915" s="58">
        <f t="shared" ref="E915:M915" si="318">SUM(E928)</f>
        <v>2468.3000000000002</v>
      </c>
      <c r="F915" s="58">
        <f t="shared" si="318"/>
        <v>0</v>
      </c>
      <c r="G915" s="58">
        <f t="shared" si="318"/>
        <v>0</v>
      </c>
      <c r="H915" s="58">
        <f t="shared" si="318"/>
        <v>0</v>
      </c>
      <c r="I915" s="58">
        <f t="shared" si="318"/>
        <v>0</v>
      </c>
      <c r="J915" s="58">
        <f t="shared" si="318"/>
        <v>2468.9</v>
      </c>
      <c r="K915" s="58">
        <f t="shared" si="318"/>
        <v>2468.3000000000002</v>
      </c>
      <c r="L915" s="58">
        <f t="shared" si="318"/>
        <v>0</v>
      </c>
      <c r="M915" s="58">
        <f t="shared" si="318"/>
        <v>0</v>
      </c>
      <c r="N915" s="58">
        <v>100</v>
      </c>
      <c r="O915" s="58">
        <v>99.98</v>
      </c>
      <c r="P915" s="537"/>
      <c r="Q915" s="537"/>
      <c r="R915" s="537"/>
      <c r="S915" s="537"/>
    </row>
    <row r="916" spans="1:19" x14ac:dyDescent="0.25">
      <c r="A916" s="531"/>
      <c r="B916" s="534"/>
      <c r="C916" s="55">
        <v>2017</v>
      </c>
      <c r="D916" s="58">
        <f>SUM(D930+D932)</f>
        <v>1342.8000000000002</v>
      </c>
      <c r="E916" s="58">
        <f t="shared" ref="E916:M916" si="319">SUM(E930+E932)</f>
        <v>1342.4</v>
      </c>
      <c r="F916" s="58">
        <f t="shared" si="319"/>
        <v>0</v>
      </c>
      <c r="G916" s="58">
        <f t="shared" si="319"/>
        <v>0</v>
      </c>
      <c r="H916" s="58">
        <f t="shared" si="319"/>
        <v>24</v>
      </c>
      <c r="I916" s="58">
        <f t="shared" si="319"/>
        <v>24</v>
      </c>
      <c r="J916" s="58">
        <f t="shared" si="319"/>
        <v>1318.8000000000002</v>
      </c>
      <c r="K916" s="58">
        <f t="shared" si="319"/>
        <v>1318.4</v>
      </c>
      <c r="L916" s="58">
        <f t="shared" si="319"/>
        <v>0</v>
      </c>
      <c r="M916" s="58">
        <f t="shared" si="319"/>
        <v>0</v>
      </c>
      <c r="N916" s="58">
        <v>100</v>
      </c>
      <c r="O916" s="58">
        <v>100</v>
      </c>
      <c r="P916" s="537"/>
      <c r="Q916" s="537"/>
      <c r="R916" s="537"/>
      <c r="S916" s="537"/>
    </row>
    <row r="917" spans="1:19" x14ac:dyDescent="0.25">
      <c r="A917" s="531"/>
      <c r="B917" s="534"/>
      <c r="C917" s="55">
        <v>2018</v>
      </c>
      <c r="D917" s="58">
        <f>SUM(D934)</f>
        <v>927.8</v>
      </c>
      <c r="E917" s="58">
        <f t="shared" ref="E917:M917" si="320">SUM(E934)</f>
        <v>927.8</v>
      </c>
      <c r="F917" s="58">
        <f t="shared" si="320"/>
        <v>0</v>
      </c>
      <c r="G917" s="58">
        <f t="shared" si="320"/>
        <v>0</v>
      </c>
      <c r="H917" s="58">
        <f t="shared" si="320"/>
        <v>0</v>
      </c>
      <c r="I917" s="58">
        <f t="shared" si="320"/>
        <v>0</v>
      </c>
      <c r="J917" s="58">
        <f t="shared" si="320"/>
        <v>927.8</v>
      </c>
      <c r="K917" s="58">
        <f t="shared" si="320"/>
        <v>927.8</v>
      </c>
      <c r="L917" s="58">
        <f t="shared" si="320"/>
        <v>0</v>
      </c>
      <c r="M917" s="58">
        <f t="shared" si="320"/>
        <v>0</v>
      </c>
      <c r="N917" s="58">
        <v>100</v>
      </c>
      <c r="O917" s="58">
        <v>100</v>
      </c>
      <c r="P917" s="537"/>
      <c r="Q917" s="537"/>
      <c r="R917" s="537"/>
      <c r="S917" s="537"/>
    </row>
    <row r="918" spans="1:19" x14ac:dyDescent="0.25">
      <c r="A918" s="531"/>
      <c r="B918" s="534"/>
      <c r="C918" s="55">
        <v>2019</v>
      </c>
      <c r="D918" s="58">
        <f>SUM(D935)</f>
        <v>1623.1</v>
      </c>
      <c r="E918" s="58">
        <f t="shared" ref="E918:M918" si="321">SUM(E935)</f>
        <v>1623</v>
      </c>
      <c r="F918" s="58">
        <f t="shared" si="321"/>
        <v>0</v>
      </c>
      <c r="G918" s="58">
        <f t="shared" si="321"/>
        <v>0</v>
      </c>
      <c r="H918" s="58">
        <f t="shared" si="321"/>
        <v>0</v>
      </c>
      <c r="I918" s="58">
        <f t="shared" si="321"/>
        <v>0</v>
      </c>
      <c r="J918" s="58">
        <f t="shared" si="321"/>
        <v>1623.1</v>
      </c>
      <c r="K918" s="58">
        <f t="shared" si="321"/>
        <v>1623</v>
      </c>
      <c r="L918" s="58">
        <f t="shared" si="321"/>
        <v>0</v>
      </c>
      <c r="M918" s="58">
        <f t="shared" si="321"/>
        <v>0</v>
      </c>
      <c r="N918" s="58">
        <v>100</v>
      </c>
      <c r="O918" s="58">
        <v>100</v>
      </c>
      <c r="P918" s="537"/>
      <c r="Q918" s="537"/>
      <c r="R918" s="537"/>
      <c r="S918" s="537"/>
    </row>
    <row r="919" spans="1:19" x14ac:dyDescent="0.25">
      <c r="A919" s="531"/>
      <c r="B919" s="534"/>
      <c r="C919" s="55">
        <v>2020</v>
      </c>
      <c r="D919" s="58">
        <f>SUM(D937)</f>
        <v>553.29999999999995</v>
      </c>
      <c r="E919" s="58">
        <f t="shared" ref="E919:M919" si="322">SUM(E937)</f>
        <v>553.1</v>
      </c>
      <c r="F919" s="58">
        <f t="shared" si="322"/>
        <v>0</v>
      </c>
      <c r="G919" s="58">
        <f t="shared" si="322"/>
        <v>0</v>
      </c>
      <c r="H919" s="58">
        <f t="shared" si="322"/>
        <v>0</v>
      </c>
      <c r="I919" s="58">
        <f t="shared" si="322"/>
        <v>0</v>
      </c>
      <c r="J919" s="58">
        <f t="shared" si="322"/>
        <v>553.29999999999995</v>
      </c>
      <c r="K919" s="58">
        <f t="shared" si="322"/>
        <v>553.1</v>
      </c>
      <c r="L919" s="58">
        <f t="shared" si="322"/>
        <v>0</v>
      </c>
      <c r="M919" s="58">
        <f t="shared" si="322"/>
        <v>0</v>
      </c>
      <c r="N919" s="58">
        <v>100</v>
      </c>
      <c r="O919" s="211">
        <f>E919/D919</f>
        <v>0.99963853244171352</v>
      </c>
      <c r="P919" s="537"/>
      <c r="Q919" s="537"/>
      <c r="R919" s="537"/>
      <c r="S919" s="537"/>
    </row>
    <row r="920" spans="1:19" x14ac:dyDescent="0.25">
      <c r="A920" s="531"/>
      <c r="B920" s="534"/>
      <c r="C920" s="55">
        <v>2021</v>
      </c>
      <c r="D920" s="58">
        <f>D939</f>
        <v>780.6</v>
      </c>
      <c r="E920" s="58">
        <f t="shared" ref="E920:M920" si="323">E939</f>
        <v>780.4</v>
      </c>
      <c r="F920" s="58">
        <f t="shared" si="323"/>
        <v>0</v>
      </c>
      <c r="G920" s="58">
        <f t="shared" si="323"/>
        <v>0</v>
      </c>
      <c r="H920" s="58">
        <f t="shared" si="323"/>
        <v>0</v>
      </c>
      <c r="I920" s="58">
        <f t="shared" si="323"/>
        <v>0</v>
      </c>
      <c r="J920" s="58">
        <f t="shared" si="323"/>
        <v>780.6</v>
      </c>
      <c r="K920" s="58">
        <f t="shared" si="323"/>
        <v>780.4</v>
      </c>
      <c r="L920" s="58">
        <f t="shared" si="323"/>
        <v>0</v>
      </c>
      <c r="M920" s="58">
        <f t="shared" si="323"/>
        <v>0</v>
      </c>
      <c r="N920" s="58">
        <v>100</v>
      </c>
      <c r="O920" s="211">
        <f>E920/D920</f>
        <v>0.99974378683064302</v>
      </c>
      <c r="P920" s="537"/>
      <c r="Q920" s="537"/>
      <c r="R920" s="537"/>
      <c r="S920" s="537"/>
    </row>
    <row r="921" spans="1:19" x14ac:dyDescent="0.25">
      <c r="A921" s="531"/>
      <c r="B921" s="534"/>
      <c r="C921" s="55">
        <v>2022</v>
      </c>
      <c r="D921" s="58">
        <f>SUM(D941)</f>
        <v>1988.2</v>
      </c>
      <c r="E921" s="58">
        <f t="shared" ref="E921:M921" si="324">SUM(E941)</f>
        <v>1988.2</v>
      </c>
      <c r="F921" s="58">
        <f t="shared" si="324"/>
        <v>0</v>
      </c>
      <c r="G921" s="58">
        <f t="shared" si="324"/>
        <v>0</v>
      </c>
      <c r="H921" s="58">
        <f t="shared" si="324"/>
        <v>0</v>
      </c>
      <c r="I921" s="58">
        <f t="shared" si="324"/>
        <v>0</v>
      </c>
      <c r="J921" s="58">
        <f t="shared" si="324"/>
        <v>1988.2</v>
      </c>
      <c r="K921" s="58">
        <f t="shared" si="324"/>
        <v>1988.2</v>
      </c>
      <c r="L921" s="58">
        <f t="shared" si="324"/>
        <v>0</v>
      </c>
      <c r="M921" s="58">
        <f t="shared" si="324"/>
        <v>0</v>
      </c>
      <c r="N921" s="58">
        <v>100</v>
      </c>
      <c r="O921" s="211">
        <f>E921/D921</f>
        <v>1</v>
      </c>
      <c r="P921" s="537"/>
      <c r="Q921" s="537"/>
      <c r="R921" s="537"/>
      <c r="S921" s="537"/>
    </row>
    <row r="922" spans="1:19" x14ac:dyDescent="0.25">
      <c r="A922" s="531"/>
      <c r="B922" s="534"/>
      <c r="C922" s="55">
        <v>2023</v>
      </c>
      <c r="D922" s="58">
        <f>SUM(D943)</f>
        <v>972.8</v>
      </c>
      <c r="E922" s="58">
        <f t="shared" ref="E922:M922" si="325">SUM(E943)</f>
        <v>972.5</v>
      </c>
      <c r="F922" s="58">
        <f t="shared" si="325"/>
        <v>0</v>
      </c>
      <c r="G922" s="58">
        <f t="shared" si="325"/>
        <v>0</v>
      </c>
      <c r="H922" s="58">
        <f t="shared" si="325"/>
        <v>200</v>
      </c>
      <c r="I922" s="58">
        <f t="shared" si="325"/>
        <v>200</v>
      </c>
      <c r="J922" s="58">
        <f t="shared" si="325"/>
        <v>772.8</v>
      </c>
      <c r="K922" s="58">
        <f t="shared" si="325"/>
        <v>772.5</v>
      </c>
      <c r="L922" s="58">
        <f t="shared" si="325"/>
        <v>0</v>
      </c>
      <c r="M922" s="58">
        <f t="shared" si="325"/>
        <v>0</v>
      </c>
      <c r="N922" s="58">
        <v>100</v>
      </c>
      <c r="O922" s="211">
        <f>E922/D922</f>
        <v>0.99969161184210531</v>
      </c>
      <c r="P922" s="537"/>
      <c r="Q922" s="537"/>
      <c r="R922" s="537"/>
      <c r="S922" s="537"/>
    </row>
    <row r="923" spans="1:19" x14ac:dyDescent="0.25">
      <c r="A923" s="532"/>
      <c r="B923" s="535"/>
      <c r="C923" s="55">
        <v>2024</v>
      </c>
      <c r="D923" s="58">
        <f>SUM(D945)</f>
        <v>1299.2</v>
      </c>
      <c r="E923" s="58">
        <f t="shared" ref="E923:M923" si="326">SUM(E945)</f>
        <v>1299.2</v>
      </c>
      <c r="F923" s="58">
        <f t="shared" si="326"/>
        <v>0</v>
      </c>
      <c r="G923" s="58">
        <f t="shared" si="326"/>
        <v>0</v>
      </c>
      <c r="H923" s="58">
        <f t="shared" si="326"/>
        <v>0</v>
      </c>
      <c r="I923" s="58">
        <f t="shared" si="326"/>
        <v>0</v>
      </c>
      <c r="J923" s="58">
        <f t="shared" si="326"/>
        <v>1299.2</v>
      </c>
      <c r="K923" s="58">
        <f t="shared" si="326"/>
        <v>1299.2</v>
      </c>
      <c r="L923" s="58">
        <f t="shared" si="326"/>
        <v>0</v>
      </c>
      <c r="M923" s="58">
        <f t="shared" si="326"/>
        <v>0</v>
      </c>
      <c r="N923" s="58">
        <v>100</v>
      </c>
      <c r="O923" s="211">
        <f>E923/D923</f>
        <v>1</v>
      </c>
      <c r="P923" s="538"/>
      <c r="Q923" s="538"/>
      <c r="R923" s="538"/>
      <c r="S923" s="538"/>
    </row>
    <row r="924" spans="1:19" ht="51" customHeight="1" x14ac:dyDescent="0.25">
      <c r="A924" s="527" t="s">
        <v>302</v>
      </c>
      <c r="B924" s="500" t="s">
        <v>323</v>
      </c>
      <c r="C924" s="500">
        <v>2014</v>
      </c>
      <c r="D924" s="502">
        <v>2450.5</v>
      </c>
      <c r="E924" s="502">
        <v>2450.4</v>
      </c>
      <c r="F924" s="502">
        <v>0</v>
      </c>
      <c r="G924" s="502">
        <v>0</v>
      </c>
      <c r="H924" s="502">
        <v>0</v>
      </c>
      <c r="I924" s="502">
        <v>0</v>
      </c>
      <c r="J924" s="502">
        <v>2450.5</v>
      </c>
      <c r="K924" s="502">
        <v>2450.4</v>
      </c>
      <c r="L924" s="502">
        <v>0</v>
      </c>
      <c r="M924" s="502">
        <v>0</v>
      </c>
      <c r="N924" s="502">
        <v>100</v>
      </c>
      <c r="O924" s="502">
        <v>100</v>
      </c>
      <c r="P924" s="22" t="s">
        <v>126</v>
      </c>
      <c r="Q924" s="21">
        <v>10</v>
      </c>
      <c r="R924" s="21">
        <v>10</v>
      </c>
      <c r="S924" s="21">
        <v>100</v>
      </c>
    </row>
    <row r="925" spans="1:19" ht="28.5" customHeight="1" x14ac:dyDescent="0.25">
      <c r="A925" s="528"/>
      <c r="B925" s="507"/>
      <c r="C925" s="501"/>
      <c r="D925" s="503"/>
      <c r="E925" s="503"/>
      <c r="F925" s="503"/>
      <c r="G925" s="503"/>
      <c r="H925" s="503"/>
      <c r="I925" s="503"/>
      <c r="J925" s="503"/>
      <c r="K925" s="503"/>
      <c r="L925" s="503"/>
      <c r="M925" s="503"/>
      <c r="N925" s="503"/>
      <c r="O925" s="503"/>
      <c r="P925" s="22" t="s">
        <v>127</v>
      </c>
      <c r="Q925" s="7">
        <v>0</v>
      </c>
      <c r="R925" s="7">
        <v>0</v>
      </c>
      <c r="S925" s="7">
        <v>100</v>
      </c>
    </row>
    <row r="926" spans="1:19" ht="54" customHeight="1" x14ac:dyDescent="0.25">
      <c r="A926" s="528"/>
      <c r="B926" s="507"/>
      <c r="C926" s="500">
        <v>2015</v>
      </c>
      <c r="D926" s="502">
        <v>2348.8000000000002</v>
      </c>
      <c r="E926" s="502">
        <v>2348.4</v>
      </c>
      <c r="F926" s="502">
        <v>0</v>
      </c>
      <c r="G926" s="502">
        <v>0</v>
      </c>
      <c r="H926" s="502">
        <v>0</v>
      </c>
      <c r="I926" s="502">
        <v>0</v>
      </c>
      <c r="J926" s="502">
        <v>2348.8000000000002</v>
      </c>
      <c r="K926" s="502">
        <v>2348.4</v>
      </c>
      <c r="L926" s="502">
        <v>0</v>
      </c>
      <c r="M926" s="502">
        <v>0</v>
      </c>
      <c r="N926" s="502">
        <v>100</v>
      </c>
      <c r="O926" s="502">
        <v>99.98</v>
      </c>
      <c r="P926" s="22" t="s">
        <v>126</v>
      </c>
      <c r="Q926" s="67">
        <v>10</v>
      </c>
      <c r="R926" s="67">
        <v>10</v>
      </c>
      <c r="S926" s="67">
        <v>100</v>
      </c>
    </row>
    <row r="927" spans="1:19" ht="28.5" customHeight="1" x14ac:dyDescent="0.25">
      <c r="A927" s="528"/>
      <c r="B927" s="507"/>
      <c r="C927" s="501"/>
      <c r="D927" s="503"/>
      <c r="E927" s="503"/>
      <c r="F927" s="503"/>
      <c r="G927" s="503"/>
      <c r="H927" s="503"/>
      <c r="I927" s="503"/>
      <c r="J927" s="503"/>
      <c r="K927" s="503"/>
      <c r="L927" s="503"/>
      <c r="M927" s="503"/>
      <c r="N927" s="503"/>
      <c r="O927" s="503"/>
      <c r="P927" s="22" t="s">
        <v>127</v>
      </c>
      <c r="Q927" s="67">
        <v>0</v>
      </c>
      <c r="R927" s="67">
        <v>0</v>
      </c>
      <c r="S927" s="67">
        <v>100</v>
      </c>
    </row>
    <row r="928" spans="1:19" ht="59.45" customHeight="1" x14ac:dyDescent="0.25">
      <c r="A928" s="528"/>
      <c r="B928" s="507"/>
      <c r="C928" s="500">
        <v>2016</v>
      </c>
      <c r="D928" s="502">
        <v>2468.9</v>
      </c>
      <c r="E928" s="502">
        <v>2468.3000000000002</v>
      </c>
      <c r="F928" s="502">
        <v>0</v>
      </c>
      <c r="G928" s="502">
        <v>0</v>
      </c>
      <c r="H928" s="502">
        <v>0</v>
      </c>
      <c r="I928" s="502">
        <v>0</v>
      </c>
      <c r="J928" s="502">
        <v>2468.9</v>
      </c>
      <c r="K928" s="502">
        <v>2468.3000000000002</v>
      </c>
      <c r="L928" s="502">
        <v>0</v>
      </c>
      <c r="M928" s="502">
        <v>0</v>
      </c>
      <c r="N928" s="502">
        <v>100</v>
      </c>
      <c r="O928" s="502">
        <v>99.98</v>
      </c>
      <c r="P928" s="22" t="s">
        <v>126</v>
      </c>
      <c r="Q928" s="98">
        <v>10</v>
      </c>
      <c r="R928" s="98">
        <v>10</v>
      </c>
      <c r="S928" s="98">
        <v>100</v>
      </c>
    </row>
    <row r="929" spans="1:19" ht="28.5" customHeight="1" x14ac:dyDescent="0.25">
      <c r="A929" s="528"/>
      <c r="B929" s="507"/>
      <c r="C929" s="501"/>
      <c r="D929" s="503"/>
      <c r="E929" s="503"/>
      <c r="F929" s="503"/>
      <c r="G929" s="503"/>
      <c r="H929" s="503"/>
      <c r="I929" s="503"/>
      <c r="J929" s="503"/>
      <c r="K929" s="503"/>
      <c r="L929" s="503"/>
      <c r="M929" s="503"/>
      <c r="N929" s="503"/>
      <c r="O929" s="503"/>
      <c r="P929" s="22" t="s">
        <v>127</v>
      </c>
      <c r="Q929" s="98">
        <v>0</v>
      </c>
      <c r="R929" s="98">
        <v>0</v>
      </c>
      <c r="S929" s="98">
        <v>100</v>
      </c>
    </row>
    <row r="930" spans="1:19" ht="57" customHeight="1" x14ac:dyDescent="0.25">
      <c r="A930" s="528"/>
      <c r="B930" s="507"/>
      <c r="C930" s="500">
        <v>2017</v>
      </c>
      <c r="D930" s="502">
        <v>284.39999999999998</v>
      </c>
      <c r="E930" s="502">
        <v>284.10000000000002</v>
      </c>
      <c r="F930" s="502">
        <v>0</v>
      </c>
      <c r="G930" s="502">
        <v>0</v>
      </c>
      <c r="H930" s="502">
        <v>0</v>
      </c>
      <c r="I930" s="502">
        <v>0</v>
      </c>
      <c r="J930" s="502">
        <v>284.39999999999998</v>
      </c>
      <c r="K930" s="502">
        <v>284.10000000000002</v>
      </c>
      <c r="L930" s="502">
        <v>0</v>
      </c>
      <c r="M930" s="502">
        <v>0</v>
      </c>
      <c r="N930" s="502">
        <v>100</v>
      </c>
      <c r="O930" s="502">
        <v>100</v>
      </c>
      <c r="P930" s="22" t="s">
        <v>126</v>
      </c>
      <c r="Q930" s="114">
        <v>10</v>
      </c>
      <c r="R930" s="114">
        <v>58</v>
      </c>
      <c r="S930" s="114">
        <v>580</v>
      </c>
    </row>
    <row r="931" spans="1:19" ht="28.5" customHeight="1" x14ac:dyDescent="0.25">
      <c r="A931" s="528"/>
      <c r="B931" s="507"/>
      <c r="C931" s="501"/>
      <c r="D931" s="503"/>
      <c r="E931" s="503"/>
      <c r="F931" s="503"/>
      <c r="G931" s="503"/>
      <c r="H931" s="503"/>
      <c r="I931" s="503"/>
      <c r="J931" s="503"/>
      <c r="K931" s="503"/>
      <c r="L931" s="503"/>
      <c r="M931" s="503"/>
      <c r="N931" s="503"/>
      <c r="O931" s="503"/>
      <c r="P931" s="22" t="s">
        <v>127</v>
      </c>
      <c r="Q931" s="114">
        <v>0</v>
      </c>
      <c r="R931" s="114">
        <v>0</v>
      </c>
      <c r="S931" s="114">
        <v>100</v>
      </c>
    </row>
    <row r="932" spans="1:19" ht="58.15" customHeight="1" x14ac:dyDescent="0.25">
      <c r="A932" s="528"/>
      <c r="B932" s="507"/>
      <c r="C932" s="500">
        <v>2017</v>
      </c>
      <c r="D932" s="502">
        <v>1058.4000000000001</v>
      </c>
      <c r="E932" s="502">
        <v>1058.3</v>
      </c>
      <c r="F932" s="502">
        <v>0</v>
      </c>
      <c r="G932" s="502">
        <v>0</v>
      </c>
      <c r="H932" s="502">
        <v>24</v>
      </c>
      <c r="I932" s="502">
        <v>24</v>
      </c>
      <c r="J932" s="502">
        <v>1034.4000000000001</v>
      </c>
      <c r="K932" s="502">
        <v>1034.3</v>
      </c>
      <c r="L932" s="502">
        <v>0</v>
      </c>
      <c r="M932" s="502">
        <v>0</v>
      </c>
      <c r="N932" s="502">
        <v>100</v>
      </c>
      <c r="O932" s="502">
        <v>100</v>
      </c>
      <c r="P932" s="22" t="s">
        <v>126</v>
      </c>
      <c r="Q932" s="114">
        <v>10</v>
      </c>
      <c r="R932" s="114">
        <v>58</v>
      </c>
      <c r="S932" s="114">
        <v>580</v>
      </c>
    </row>
    <row r="933" spans="1:19" ht="28.5" customHeight="1" x14ac:dyDescent="0.25">
      <c r="A933" s="528"/>
      <c r="B933" s="507"/>
      <c r="C933" s="501"/>
      <c r="D933" s="503"/>
      <c r="E933" s="503"/>
      <c r="F933" s="503"/>
      <c r="G933" s="503"/>
      <c r="H933" s="503"/>
      <c r="I933" s="503"/>
      <c r="J933" s="503"/>
      <c r="K933" s="503"/>
      <c r="L933" s="503"/>
      <c r="M933" s="503"/>
      <c r="N933" s="503"/>
      <c r="O933" s="503"/>
      <c r="P933" s="22" t="s">
        <v>127</v>
      </c>
      <c r="Q933" s="114">
        <v>0</v>
      </c>
      <c r="R933" s="114">
        <v>0</v>
      </c>
      <c r="S933" s="114">
        <v>100</v>
      </c>
    </row>
    <row r="934" spans="1:19" ht="28.5" customHeight="1" x14ac:dyDescent="0.25">
      <c r="A934" s="528"/>
      <c r="B934" s="507"/>
      <c r="C934" s="139">
        <v>2018</v>
      </c>
      <c r="D934" s="140">
        <v>927.8</v>
      </c>
      <c r="E934" s="140">
        <v>927.8</v>
      </c>
      <c r="F934" s="140">
        <v>0</v>
      </c>
      <c r="G934" s="140">
        <v>0</v>
      </c>
      <c r="H934" s="140">
        <v>0</v>
      </c>
      <c r="I934" s="140">
        <v>0</v>
      </c>
      <c r="J934" s="140">
        <v>927.8</v>
      </c>
      <c r="K934" s="140">
        <v>927.8</v>
      </c>
      <c r="L934" s="140">
        <v>0</v>
      </c>
      <c r="M934" s="140">
        <v>0</v>
      </c>
      <c r="N934" s="140">
        <v>100</v>
      </c>
      <c r="O934" s="140">
        <v>100</v>
      </c>
      <c r="P934" s="22" t="s">
        <v>127</v>
      </c>
      <c r="Q934" s="141">
        <v>0</v>
      </c>
      <c r="R934" s="141">
        <v>0</v>
      </c>
      <c r="S934" s="141">
        <v>100</v>
      </c>
    </row>
    <row r="935" spans="1:19" ht="57" customHeight="1" x14ac:dyDescent="0.25">
      <c r="A935" s="528"/>
      <c r="B935" s="507"/>
      <c r="C935" s="500">
        <v>2019</v>
      </c>
      <c r="D935" s="502">
        <v>1623.1</v>
      </c>
      <c r="E935" s="502">
        <v>1623</v>
      </c>
      <c r="F935" s="502">
        <v>0</v>
      </c>
      <c r="G935" s="502">
        <v>0</v>
      </c>
      <c r="H935" s="502">
        <v>0</v>
      </c>
      <c r="I935" s="502">
        <v>0</v>
      </c>
      <c r="J935" s="502">
        <v>1623.1</v>
      </c>
      <c r="K935" s="502">
        <v>1623</v>
      </c>
      <c r="L935" s="502">
        <v>0</v>
      </c>
      <c r="M935" s="502">
        <v>0</v>
      </c>
      <c r="N935" s="502">
        <v>100</v>
      </c>
      <c r="O935" s="502">
        <v>100</v>
      </c>
      <c r="P935" s="22" t="s">
        <v>126</v>
      </c>
      <c r="Q935" s="161">
        <v>10</v>
      </c>
      <c r="R935" s="161">
        <v>21</v>
      </c>
      <c r="S935" s="161">
        <v>210</v>
      </c>
    </row>
    <row r="936" spans="1:19" ht="28.5" customHeight="1" x14ac:dyDescent="0.25">
      <c r="A936" s="528"/>
      <c r="B936" s="507"/>
      <c r="C936" s="501"/>
      <c r="D936" s="503"/>
      <c r="E936" s="503"/>
      <c r="F936" s="503"/>
      <c r="G936" s="503"/>
      <c r="H936" s="503"/>
      <c r="I936" s="503"/>
      <c r="J936" s="503"/>
      <c r="K936" s="503"/>
      <c r="L936" s="503"/>
      <c r="M936" s="503"/>
      <c r="N936" s="503"/>
      <c r="O936" s="503"/>
      <c r="P936" s="22" t="s">
        <v>127</v>
      </c>
      <c r="Q936" s="161">
        <v>0</v>
      </c>
      <c r="R936" s="161">
        <v>0</v>
      </c>
      <c r="S936" s="161">
        <v>100</v>
      </c>
    </row>
    <row r="937" spans="1:19" ht="57" customHeight="1" x14ac:dyDescent="0.25">
      <c r="A937" s="528"/>
      <c r="B937" s="507"/>
      <c r="C937" s="500">
        <v>2020</v>
      </c>
      <c r="D937" s="502">
        <v>553.29999999999995</v>
      </c>
      <c r="E937" s="502">
        <v>553.1</v>
      </c>
      <c r="F937" s="502">
        <v>0</v>
      </c>
      <c r="G937" s="502">
        <v>0</v>
      </c>
      <c r="H937" s="502">
        <v>0</v>
      </c>
      <c r="I937" s="502">
        <v>0</v>
      </c>
      <c r="J937" s="502">
        <v>553.29999999999995</v>
      </c>
      <c r="K937" s="502">
        <v>553.1</v>
      </c>
      <c r="L937" s="502">
        <v>0</v>
      </c>
      <c r="M937" s="502">
        <v>0</v>
      </c>
      <c r="N937" s="502">
        <v>100</v>
      </c>
      <c r="O937" s="548">
        <f>E937/D937</f>
        <v>0.99963853244171352</v>
      </c>
      <c r="P937" s="22" t="s">
        <v>126</v>
      </c>
      <c r="Q937" s="185">
        <v>10</v>
      </c>
      <c r="R937" s="185">
        <v>21</v>
      </c>
      <c r="S937" s="185">
        <v>210</v>
      </c>
    </row>
    <row r="938" spans="1:19" ht="28.5" customHeight="1" x14ac:dyDescent="0.25">
      <c r="A938" s="528"/>
      <c r="B938" s="507"/>
      <c r="C938" s="501"/>
      <c r="D938" s="503"/>
      <c r="E938" s="503"/>
      <c r="F938" s="503"/>
      <c r="G938" s="503"/>
      <c r="H938" s="503"/>
      <c r="I938" s="503"/>
      <c r="J938" s="503"/>
      <c r="K938" s="503"/>
      <c r="L938" s="503"/>
      <c r="M938" s="503"/>
      <c r="N938" s="503"/>
      <c r="O938" s="549"/>
      <c r="P938" s="22" t="s">
        <v>127</v>
      </c>
      <c r="Q938" s="185">
        <v>0</v>
      </c>
      <c r="R938" s="185">
        <v>0</v>
      </c>
      <c r="S938" s="185">
        <v>100</v>
      </c>
    </row>
    <row r="939" spans="1:19" ht="52.9" customHeight="1" x14ac:dyDescent="0.25">
      <c r="A939" s="528"/>
      <c r="B939" s="507"/>
      <c r="C939" s="500">
        <v>2021</v>
      </c>
      <c r="D939" s="502">
        <v>780.6</v>
      </c>
      <c r="E939" s="502">
        <v>780.4</v>
      </c>
      <c r="F939" s="502">
        <v>0</v>
      </c>
      <c r="G939" s="502">
        <v>0</v>
      </c>
      <c r="H939" s="502">
        <v>0</v>
      </c>
      <c r="I939" s="502">
        <v>0</v>
      </c>
      <c r="J939" s="502">
        <v>780.6</v>
      </c>
      <c r="K939" s="502">
        <v>780.4</v>
      </c>
      <c r="L939" s="502">
        <v>0</v>
      </c>
      <c r="M939" s="502">
        <v>0</v>
      </c>
      <c r="N939" s="502">
        <v>100</v>
      </c>
      <c r="O939" s="548">
        <f>E939/D939</f>
        <v>0.99974378683064302</v>
      </c>
      <c r="P939" s="22" t="s">
        <v>126</v>
      </c>
      <c r="Q939" s="256">
        <v>10</v>
      </c>
      <c r="R939" s="256">
        <v>11</v>
      </c>
      <c r="S939" s="273">
        <f>R939/Q939</f>
        <v>1.1000000000000001</v>
      </c>
    </row>
    <row r="940" spans="1:19" ht="28.5" customHeight="1" x14ac:dyDescent="0.25">
      <c r="A940" s="529"/>
      <c r="B940" s="501"/>
      <c r="C940" s="501"/>
      <c r="D940" s="503"/>
      <c r="E940" s="503"/>
      <c r="F940" s="503"/>
      <c r="G940" s="503"/>
      <c r="H940" s="503"/>
      <c r="I940" s="503"/>
      <c r="J940" s="503"/>
      <c r="K940" s="503"/>
      <c r="L940" s="503"/>
      <c r="M940" s="503"/>
      <c r="N940" s="503"/>
      <c r="O940" s="549"/>
      <c r="P940" s="22" t="s">
        <v>127</v>
      </c>
      <c r="Q940" s="256">
        <v>0</v>
      </c>
      <c r="R940" s="256">
        <v>0</v>
      </c>
      <c r="S940" s="256">
        <v>100</v>
      </c>
    </row>
    <row r="941" spans="1:19" ht="54" customHeight="1" x14ac:dyDescent="0.25">
      <c r="A941" s="527"/>
      <c r="B941" s="500" t="s">
        <v>477</v>
      </c>
      <c r="C941" s="500">
        <v>2022</v>
      </c>
      <c r="D941" s="502">
        <v>1988.2</v>
      </c>
      <c r="E941" s="502">
        <v>1988.2</v>
      </c>
      <c r="F941" s="502">
        <v>0</v>
      </c>
      <c r="G941" s="502">
        <v>0</v>
      </c>
      <c r="H941" s="502">
        <v>0</v>
      </c>
      <c r="I941" s="502">
        <v>0</v>
      </c>
      <c r="J941" s="502">
        <v>1988.2</v>
      </c>
      <c r="K941" s="502">
        <v>1988.2</v>
      </c>
      <c r="L941" s="502">
        <v>0</v>
      </c>
      <c r="M941" s="502">
        <v>0</v>
      </c>
      <c r="N941" s="502">
        <v>100</v>
      </c>
      <c r="O941" s="548">
        <f>E941/D941</f>
        <v>1</v>
      </c>
      <c r="P941" s="22" t="s">
        <v>126</v>
      </c>
      <c r="Q941" s="315">
        <v>10</v>
      </c>
      <c r="R941" s="315">
        <v>13</v>
      </c>
      <c r="S941" s="273">
        <f>R941/Q941</f>
        <v>1.3</v>
      </c>
    </row>
    <row r="942" spans="1:19" ht="28.5" customHeight="1" x14ac:dyDescent="0.25">
      <c r="A942" s="528"/>
      <c r="B942" s="507"/>
      <c r="C942" s="501"/>
      <c r="D942" s="503"/>
      <c r="E942" s="503"/>
      <c r="F942" s="503"/>
      <c r="G942" s="503"/>
      <c r="H942" s="503"/>
      <c r="I942" s="503"/>
      <c r="J942" s="503"/>
      <c r="K942" s="503"/>
      <c r="L942" s="503"/>
      <c r="M942" s="503"/>
      <c r="N942" s="503"/>
      <c r="O942" s="549"/>
      <c r="P942" s="22" t="s">
        <v>127</v>
      </c>
      <c r="Q942" s="315">
        <v>0</v>
      </c>
      <c r="R942" s="315">
        <v>0</v>
      </c>
      <c r="S942" s="315">
        <v>100</v>
      </c>
    </row>
    <row r="943" spans="1:19" ht="56.45" customHeight="1" x14ac:dyDescent="0.25">
      <c r="A943" s="528"/>
      <c r="B943" s="507"/>
      <c r="C943" s="500">
        <v>2023</v>
      </c>
      <c r="D943" s="502">
        <v>972.8</v>
      </c>
      <c r="E943" s="502">
        <v>972.5</v>
      </c>
      <c r="F943" s="502">
        <v>0</v>
      </c>
      <c r="G943" s="502">
        <v>0</v>
      </c>
      <c r="H943" s="502">
        <v>200</v>
      </c>
      <c r="I943" s="502">
        <v>200</v>
      </c>
      <c r="J943" s="502">
        <v>772.8</v>
      </c>
      <c r="K943" s="502">
        <v>772.5</v>
      </c>
      <c r="L943" s="502">
        <v>0</v>
      </c>
      <c r="M943" s="502">
        <v>0</v>
      </c>
      <c r="N943" s="502">
        <v>100</v>
      </c>
      <c r="O943" s="548">
        <f>E943/D943</f>
        <v>0.99969161184210531</v>
      </c>
      <c r="P943" s="22" t="s">
        <v>126</v>
      </c>
      <c r="Q943" s="363">
        <v>10</v>
      </c>
      <c r="R943" s="363">
        <v>15</v>
      </c>
      <c r="S943" s="273">
        <f>R943/Q943</f>
        <v>1.5</v>
      </c>
    </row>
    <row r="944" spans="1:19" ht="28.5" customHeight="1" x14ac:dyDescent="0.25">
      <c r="A944" s="528"/>
      <c r="B944" s="507"/>
      <c r="C944" s="501"/>
      <c r="D944" s="503"/>
      <c r="E944" s="503"/>
      <c r="F944" s="503"/>
      <c r="G944" s="503"/>
      <c r="H944" s="503"/>
      <c r="I944" s="503"/>
      <c r="J944" s="503"/>
      <c r="K944" s="503"/>
      <c r="L944" s="503"/>
      <c r="M944" s="503"/>
      <c r="N944" s="503"/>
      <c r="O944" s="549"/>
      <c r="P944" s="22" t="s">
        <v>127</v>
      </c>
      <c r="Q944" s="363">
        <v>0</v>
      </c>
      <c r="R944" s="363">
        <v>0</v>
      </c>
      <c r="S944" s="363">
        <v>100</v>
      </c>
    </row>
    <row r="945" spans="1:19" ht="57.75" customHeight="1" x14ac:dyDescent="0.25">
      <c r="A945" s="528"/>
      <c r="B945" s="507"/>
      <c r="C945" s="500">
        <v>2024</v>
      </c>
      <c r="D945" s="502">
        <v>1299.2</v>
      </c>
      <c r="E945" s="502">
        <v>1299.2</v>
      </c>
      <c r="F945" s="502">
        <v>0</v>
      </c>
      <c r="G945" s="502">
        <v>0</v>
      </c>
      <c r="H945" s="502">
        <v>0</v>
      </c>
      <c r="I945" s="502">
        <v>0</v>
      </c>
      <c r="J945" s="502">
        <v>1299.2</v>
      </c>
      <c r="K945" s="502">
        <v>1299.2</v>
      </c>
      <c r="L945" s="502">
        <v>0</v>
      </c>
      <c r="M945" s="502">
        <v>0</v>
      </c>
      <c r="N945" s="502">
        <v>0</v>
      </c>
      <c r="O945" s="548">
        <v>0</v>
      </c>
      <c r="P945" s="22" t="s">
        <v>126</v>
      </c>
      <c r="Q945" s="468">
        <v>10</v>
      </c>
      <c r="R945" s="468">
        <v>19</v>
      </c>
      <c r="S945" s="273">
        <f>R945/Q945</f>
        <v>1.9</v>
      </c>
    </row>
    <row r="946" spans="1:19" ht="28.5" customHeight="1" x14ac:dyDescent="0.25">
      <c r="A946" s="529"/>
      <c r="B946" s="501"/>
      <c r="C946" s="501"/>
      <c r="D946" s="503"/>
      <c r="E946" s="503"/>
      <c r="F946" s="503"/>
      <c r="G946" s="503"/>
      <c r="H946" s="503"/>
      <c r="I946" s="503"/>
      <c r="J946" s="503"/>
      <c r="K946" s="503"/>
      <c r="L946" s="503"/>
      <c r="M946" s="503"/>
      <c r="N946" s="503"/>
      <c r="O946" s="549"/>
      <c r="P946" s="22" t="s">
        <v>127</v>
      </c>
      <c r="Q946" s="468">
        <v>0</v>
      </c>
      <c r="R946" s="468">
        <v>0</v>
      </c>
      <c r="S946" s="468">
        <v>100</v>
      </c>
    </row>
    <row r="947" spans="1:19" ht="15" customHeight="1" x14ac:dyDescent="0.25">
      <c r="A947" s="530" t="s">
        <v>303</v>
      </c>
      <c r="B947" s="533" t="s">
        <v>531</v>
      </c>
      <c r="C947" s="13" t="s">
        <v>569</v>
      </c>
      <c r="D947" s="14">
        <f>SUM(D948:D958)</f>
        <v>301722.7</v>
      </c>
      <c r="E947" s="14">
        <f t="shared" ref="E947:M947" si="327">SUM(E948:E958)</f>
        <v>255543.40000000002</v>
      </c>
      <c r="F947" s="14">
        <f t="shared" si="327"/>
        <v>72358.100000000006</v>
      </c>
      <c r="G947" s="14">
        <f t="shared" si="327"/>
        <v>50871.3</v>
      </c>
      <c r="H947" s="14">
        <f t="shared" si="327"/>
        <v>151282.9</v>
      </c>
      <c r="I947" s="14">
        <f t="shared" si="327"/>
        <v>126592.6</v>
      </c>
      <c r="J947" s="14">
        <f t="shared" si="327"/>
        <v>78081.7</v>
      </c>
      <c r="K947" s="14">
        <f t="shared" si="327"/>
        <v>78079.5</v>
      </c>
      <c r="L947" s="14">
        <f t="shared" si="327"/>
        <v>0</v>
      </c>
      <c r="M947" s="14">
        <f t="shared" si="327"/>
        <v>0</v>
      </c>
      <c r="N947" s="14">
        <v>100</v>
      </c>
      <c r="O947" s="188">
        <f>E947/D947</f>
        <v>0.84694787631159341</v>
      </c>
      <c r="P947" s="536" t="s">
        <v>21</v>
      </c>
      <c r="Q947" s="536" t="s">
        <v>21</v>
      </c>
      <c r="R947" s="536" t="s">
        <v>21</v>
      </c>
      <c r="S947" s="536" t="s">
        <v>21</v>
      </c>
    </row>
    <row r="948" spans="1:19" x14ac:dyDescent="0.25">
      <c r="A948" s="531"/>
      <c r="B948" s="534"/>
      <c r="C948" s="12">
        <v>2014</v>
      </c>
      <c r="D948" s="14">
        <f t="shared" ref="D948:D953" si="328">SUM(D959)</f>
        <v>0</v>
      </c>
      <c r="E948" s="14">
        <f t="shared" ref="E948:M948" si="329">SUM(E959)</f>
        <v>0</v>
      </c>
      <c r="F948" s="14">
        <f t="shared" si="329"/>
        <v>0</v>
      </c>
      <c r="G948" s="14">
        <f t="shared" si="329"/>
        <v>0</v>
      </c>
      <c r="H948" s="14">
        <f t="shared" si="329"/>
        <v>0</v>
      </c>
      <c r="I948" s="14">
        <f t="shared" si="329"/>
        <v>0</v>
      </c>
      <c r="J948" s="14">
        <f t="shared" si="329"/>
        <v>0</v>
      </c>
      <c r="K948" s="14">
        <f t="shared" si="329"/>
        <v>0</v>
      </c>
      <c r="L948" s="14">
        <f t="shared" si="329"/>
        <v>0</v>
      </c>
      <c r="M948" s="14">
        <f t="shared" si="329"/>
        <v>0</v>
      </c>
      <c r="N948" s="14">
        <v>0</v>
      </c>
      <c r="O948" s="14">
        <v>0</v>
      </c>
      <c r="P948" s="537"/>
      <c r="Q948" s="537"/>
      <c r="R948" s="537"/>
      <c r="S948" s="537"/>
    </row>
    <row r="949" spans="1:19" x14ac:dyDescent="0.25">
      <c r="A949" s="531"/>
      <c r="B949" s="534"/>
      <c r="C949" s="12">
        <v>2015</v>
      </c>
      <c r="D949" s="14">
        <f t="shared" si="328"/>
        <v>0</v>
      </c>
      <c r="E949" s="14">
        <f t="shared" ref="E949:M949" si="330">SUM(E960)</f>
        <v>0</v>
      </c>
      <c r="F949" s="14">
        <f t="shared" si="330"/>
        <v>0</v>
      </c>
      <c r="G949" s="14">
        <f t="shared" si="330"/>
        <v>0</v>
      </c>
      <c r="H949" s="14">
        <f t="shared" si="330"/>
        <v>0</v>
      </c>
      <c r="I949" s="14">
        <f t="shared" si="330"/>
        <v>0</v>
      </c>
      <c r="J949" s="14">
        <f t="shared" si="330"/>
        <v>0</v>
      </c>
      <c r="K949" s="14">
        <f t="shared" si="330"/>
        <v>0</v>
      </c>
      <c r="L949" s="14">
        <f t="shared" si="330"/>
        <v>0</v>
      </c>
      <c r="M949" s="14">
        <f t="shared" si="330"/>
        <v>0</v>
      </c>
      <c r="N949" s="14">
        <v>0</v>
      </c>
      <c r="O949" s="14">
        <v>0</v>
      </c>
      <c r="P949" s="537"/>
      <c r="Q949" s="537"/>
      <c r="R949" s="537"/>
      <c r="S949" s="537"/>
    </row>
    <row r="950" spans="1:19" x14ac:dyDescent="0.25">
      <c r="A950" s="531"/>
      <c r="B950" s="534"/>
      <c r="C950" s="12">
        <v>2016</v>
      </c>
      <c r="D950" s="14">
        <f t="shared" si="328"/>
        <v>11352</v>
      </c>
      <c r="E950" s="14">
        <f t="shared" ref="E950:M950" si="331">SUM(E961)</f>
        <v>11352</v>
      </c>
      <c r="F950" s="14">
        <f t="shared" si="331"/>
        <v>0</v>
      </c>
      <c r="G950" s="14">
        <f t="shared" si="331"/>
        <v>0</v>
      </c>
      <c r="H950" s="14">
        <f t="shared" si="331"/>
        <v>0</v>
      </c>
      <c r="I950" s="14">
        <f t="shared" si="331"/>
        <v>0</v>
      </c>
      <c r="J950" s="14">
        <f t="shared" si="331"/>
        <v>11352</v>
      </c>
      <c r="K950" s="14">
        <f t="shared" si="331"/>
        <v>11352</v>
      </c>
      <c r="L950" s="14">
        <f t="shared" si="331"/>
        <v>0</v>
      </c>
      <c r="M950" s="14">
        <f t="shared" si="331"/>
        <v>0</v>
      </c>
      <c r="N950" s="14">
        <v>100</v>
      </c>
      <c r="O950" s="14">
        <v>100</v>
      </c>
      <c r="P950" s="537"/>
      <c r="Q950" s="537"/>
      <c r="R950" s="537"/>
      <c r="S950" s="537"/>
    </row>
    <row r="951" spans="1:19" x14ac:dyDescent="0.25">
      <c r="A951" s="531"/>
      <c r="B951" s="534"/>
      <c r="C951" s="119">
        <v>2017</v>
      </c>
      <c r="D951" s="120">
        <f t="shared" si="328"/>
        <v>66592.5</v>
      </c>
      <c r="E951" s="120">
        <f t="shared" ref="E951:M951" si="332">SUM(E962)</f>
        <v>66592.3</v>
      </c>
      <c r="F951" s="120">
        <f t="shared" si="332"/>
        <v>0</v>
      </c>
      <c r="G951" s="120">
        <f t="shared" si="332"/>
        <v>0</v>
      </c>
      <c r="H951" s="120">
        <f t="shared" si="332"/>
        <v>1000</v>
      </c>
      <c r="I951" s="120">
        <f t="shared" si="332"/>
        <v>1000</v>
      </c>
      <c r="J951" s="120">
        <f t="shared" si="332"/>
        <v>65592.5</v>
      </c>
      <c r="K951" s="120">
        <f t="shared" si="332"/>
        <v>65592.3</v>
      </c>
      <c r="L951" s="120">
        <f t="shared" si="332"/>
        <v>0</v>
      </c>
      <c r="M951" s="120">
        <f t="shared" si="332"/>
        <v>0</v>
      </c>
      <c r="N951" s="120">
        <v>100</v>
      </c>
      <c r="O951" s="120">
        <v>100</v>
      </c>
      <c r="P951" s="537"/>
      <c r="Q951" s="537"/>
      <c r="R951" s="537"/>
      <c r="S951" s="537"/>
    </row>
    <row r="952" spans="1:19" x14ac:dyDescent="0.25">
      <c r="A952" s="531"/>
      <c r="B952" s="534"/>
      <c r="C952" s="119">
        <v>2018</v>
      </c>
      <c r="D952" s="120">
        <f t="shared" si="328"/>
        <v>0</v>
      </c>
      <c r="E952" s="120">
        <f t="shared" ref="E952:M952" si="333">SUM(E963)</f>
        <v>0</v>
      </c>
      <c r="F952" s="120">
        <f t="shared" si="333"/>
        <v>0</v>
      </c>
      <c r="G952" s="120">
        <f t="shared" si="333"/>
        <v>0</v>
      </c>
      <c r="H952" s="120">
        <f t="shared" si="333"/>
        <v>0</v>
      </c>
      <c r="I952" s="120">
        <f t="shared" si="333"/>
        <v>0</v>
      </c>
      <c r="J952" s="120">
        <f t="shared" si="333"/>
        <v>0</v>
      </c>
      <c r="K952" s="120">
        <f t="shared" si="333"/>
        <v>0</v>
      </c>
      <c r="L952" s="120">
        <f t="shared" si="333"/>
        <v>0</v>
      </c>
      <c r="M952" s="120">
        <f t="shared" si="333"/>
        <v>0</v>
      </c>
      <c r="N952" s="120">
        <v>0</v>
      </c>
      <c r="O952" s="120">
        <v>0</v>
      </c>
      <c r="P952" s="537"/>
      <c r="Q952" s="537"/>
      <c r="R952" s="537"/>
      <c r="S952" s="537"/>
    </row>
    <row r="953" spans="1:19" x14ac:dyDescent="0.25">
      <c r="A953" s="531"/>
      <c r="B953" s="534"/>
      <c r="C953" s="119">
        <v>2019</v>
      </c>
      <c r="D953" s="120">
        <f t="shared" si="328"/>
        <v>0</v>
      </c>
      <c r="E953" s="120">
        <f t="shared" ref="E953:M953" si="334">SUM(E964)</f>
        <v>0</v>
      </c>
      <c r="F953" s="120">
        <f t="shared" si="334"/>
        <v>0</v>
      </c>
      <c r="G953" s="120">
        <f t="shared" si="334"/>
        <v>0</v>
      </c>
      <c r="H953" s="120">
        <f t="shared" si="334"/>
        <v>0</v>
      </c>
      <c r="I953" s="120">
        <f t="shared" si="334"/>
        <v>0</v>
      </c>
      <c r="J953" s="120">
        <f t="shared" si="334"/>
        <v>0</v>
      </c>
      <c r="K953" s="120">
        <f t="shared" si="334"/>
        <v>0</v>
      </c>
      <c r="L953" s="120">
        <f t="shared" si="334"/>
        <v>0</v>
      </c>
      <c r="M953" s="120">
        <f t="shared" si="334"/>
        <v>0</v>
      </c>
      <c r="N953" s="120">
        <v>0</v>
      </c>
      <c r="O953" s="120">
        <v>0</v>
      </c>
      <c r="P953" s="537"/>
      <c r="Q953" s="537"/>
      <c r="R953" s="537"/>
      <c r="S953" s="537"/>
    </row>
    <row r="954" spans="1:19" x14ac:dyDescent="0.25">
      <c r="A954" s="531"/>
      <c r="B954" s="534"/>
      <c r="C954" s="119">
        <v>2020</v>
      </c>
      <c r="D954" s="120">
        <v>0</v>
      </c>
      <c r="E954" s="120">
        <v>0</v>
      </c>
      <c r="F954" s="120">
        <v>0</v>
      </c>
      <c r="G954" s="120">
        <v>0</v>
      </c>
      <c r="H954" s="120">
        <v>0</v>
      </c>
      <c r="I954" s="120">
        <v>0</v>
      </c>
      <c r="J954" s="120">
        <v>0</v>
      </c>
      <c r="K954" s="120">
        <v>0</v>
      </c>
      <c r="L954" s="120">
        <v>0</v>
      </c>
      <c r="M954" s="120">
        <v>0</v>
      </c>
      <c r="N954" s="120">
        <v>0</v>
      </c>
      <c r="O954" s="120">
        <v>0</v>
      </c>
      <c r="P954" s="537"/>
      <c r="Q954" s="537"/>
      <c r="R954" s="537"/>
      <c r="S954" s="537"/>
    </row>
    <row r="955" spans="1:19" x14ac:dyDescent="0.25">
      <c r="A955" s="531"/>
      <c r="B955" s="534"/>
      <c r="C955" s="119">
        <v>2021</v>
      </c>
      <c r="D955" s="120">
        <f>D965+D969+D973</f>
        <v>9470.5999999999985</v>
      </c>
      <c r="E955" s="120">
        <f t="shared" ref="E955:M955" si="335">E965+E969+E973</f>
        <v>9470.5999999999985</v>
      </c>
      <c r="F955" s="120">
        <f t="shared" si="335"/>
        <v>0</v>
      </c>
      <c r="G955" s="120">
        <f t="shared" si="335"/>
        <v>0</v>
      </c>
      <c r="H955" s="120">
        <f t="shared" si="335"/>
        <v>9346.4</v>
      </c>
      <c r="I955" s="120">
        <f t="shared" si="335"/>
        <v>9346.4</v>
      </c>
      <c r="J955" s="120">
        <f t="shared" si="335"/>
        <v>124.2</v>
      </c>
      <c r="K955" s="120">
        <f t="shared" si="335"/>
        <v>124.2</v>
      </c>
      <c r="L955" s="120">
        <f t="shared" si="335"/>
        <v>0</v>
      </c>
      <c r="M955" s="120">
        <f t="shared" si="335"/>
        <v>0</v>
      </c>
      <c r="N955" s="120">
        <v>100</v>
      </c>
      <c r="O955" s="276">
        <f>E955/D955</f>
        <v>1</v>
      </c>
      <c r="P955" s="537"/>
      <c r="Q955" s="537"/>
      <c r="R955" s="537"/>
      <c r="S955" s="537"/>
    </row>
    <row r="956" spans="1:19" x14ac:dyDescent="0.25">
      <c r="A956" s="531"/>
      <c r="B956" s="534"/>
      <c r="C956" s="119">
        <v>2022</v>
      </c>
      <c r="D956" s="120">
        <f>SUM(D966+D970+D974)</f>
        <v>54690</v>
      </c>
      <c r="E956" s="120">
        <f t="shared" ref="E956:M956" si="336">SUM(E966+E970+E974)</f>
        <v>54690</v>
      </c>
      <c r="F956" s="120">
        <f t="shared" si="336"/>
        <v>0</v>
      </c>
      <c r="G956" s="120">
        <f t="shared" si="336"/>
        <v>0</v>
      </c>
      <c r="H956" s="120">
        <f t="shared" si="336"/>
        <v>54298.799999999996</v>
      </c>
      <c r="I956" s="120">
        <f t="shared" si="336"/>
        <v>54298.799999999996</v>
      </c>
      <c r="J956" s="120">
        <f t="shared" si="336"/>
        <v>391.2</v>
      </c>
      <c r="K956" s="120">
        <f t="shared" si="336"/>
        <v>391.2</v>
      </c>
      <c r="L956" s="120">
        <f t="shared" si="336"/>
        <v>0</v>
      </c>
      <c r="M956" s="120">
        <f t="shared" si="336"/>
        <v>0</v>
      </c>
      <c r="N956" s="120">
        <v>100</v>
      </c>
      <c r="O956" s="276">
        <f>E956/D956</f>
        <v>1</v>
      </c>
      <c r="P956" s="537"/>
      <c r="Q956" s="537"/>
      <c r="R956" s="537"/>
      <c r="S956" s="537"/>
    </row>
    <row r="957" spans="1:19" x14ac:dyDescent="0.25">
      <c r="A957" s="531"/>
      <c r="B957" s="534"/>
      <c r="C957" s="119">
        <v>2023</v>
      </c>
      <c r="D957" s="120">
        <f>SUM(D967+D971+D975)</f>
        <v>111447.4</v>
      </c>
      <c r="E957" s="120">
        <f t="shared" ref="E957:M957" si="337">SUM(E967+E971+E975)</f>
        <v>65268.3</v>
      </c>
      <c r="F957" s="120">
        <f t="shared" si="337"/>
        <v>72358.100000000006</v>
      </c>
      <c r="G957" s="120">
        <f t="shared" si="337"/>
        <v>50871.3</v>
      </c>
      <c r="H957" s="120">
        <f t="shared" si="337"/>
        <v>38656.800000000003</v>
      </c>
      <c r="I957" s="120">
        <f t="shared" si="337"/>
        <v>13966.5</v>
      </c>
      <c r="J957" s="120">
        <f t="shared" si="337"/>
        <v>432.5</v>
      </c>
      <c r="K957" s="120">
        <f t="shared" si="337"/>
        <v>430.5</v>
      </c>
      <c r="L957" s="120">
        <f t="shared" si="337"/>
        <v>0</v>
      </c>
      <c r="M957" s="120">
        <f t="shared" si="337"/>
        <v>0</v>
      </c>
      <c r="N957" s="120">
        <v>100</v>
      </c>
      <c r="O957" s="276">
        <f>E957/D957</f>
        <v>0.58564219533160944</v>
      </c>
      <c r="P957" s="537"/>
      <c r="Q957" s="537"/>
      <c r="R957" s="537"/>
      <c r="S957" s="537"/>
    </row>
    <row r="958" spans="1:19" ht="18" customHeight="1" x14ac:dyDescent="0.25">
      <c r="A958" s="532"/>
      <c r="B958" s="535"/>
      <c r="C958" s="119">
        <v>2024</v>
      </c>
      <c r="D958" s="120">
        <f>SUM(D968+D972+D976)</f>
        <v>48170.200000000004</v>
      </c>
      <c r="E958" s="120">
        <f t="shared" ref="E958:M958" si="338">SUM(E968+E972+E976)</f>
        <v>48170.200000000004</v>
      </c>
      <c r="F958" s="120">
        <f t="shared" si="338"/>
        <v>0</v>
      </c>
      <c r="G958" s="120">
        <f t="shared" si="338"/>
        <v>0</v>
      </c>
      <c r="H958" s="120">
        <f t="shared" si="338"/>
        <v>47980.9</v>
      </c>
      <c r="I958" s="120">
        <f t="shared" si="338"/>
        <v>47980.9</v>
      </c>
      <c r="J958" s="120">
        <f t="shared" si="338"/>
        <v>189.29999999999998</v>
      </c>
      <c r="K958" s="120">
        <f t="shared" si="338"/>
        <v>189.29999999999998</v>
      </c>
      <c r="L958" s="120">
        <f t="shared" si="338"/>
        <v>0</v>
      </c>
      <c r="M958" s="120">
        <f t="shared" si="338"/>
        <v>0</v>
      </c>
      <c r="N958" s="120">
        <v>100</v>
      </c>
      <c r="O958" s="276">
        <f>E958/D958</f>
        <v>1</v>
      </c>
      <c r="P958" s="538"/>
      <c r="Q958" s="538"/>
      <c r="R958" s="538"/>
      <c r="S958" s="538"/>
    </row>
    <row r="959" spans="1:19" ht="17.25" customHeight="1" x14ac:dyDescent="0.25">
      <c r="A959" s="527" t="s">
        <v>304</v>
      </c>
      <c r="B959" s="500" t="s">
        <v>305</v>
      </c>
      <c r="C959" s="91">
        <v>2014</v>
      </c>
      <c r="D959" s="95">
        <v>0</v>
      </c>
      <c r="E959" s="95">
        <v>0</v>
      </c>
      <c r="F959" s="95">
        <v>0</v>
      </c>
      <c r="G959" s="95">
        <v>0</v>
      </c>
      <c r="H959" s="95">
        <v>0</v>
      </c>
      <c r="I959" s="95">
        <v>0</v>
      </c>
      <c r="J959" s="95">
        <v>0</v>
      </c>
      <c r="K959" s="95">
        <v>0</v>
      </c>
      <c r="L959" s="95">
        <v>0</v>
      </c>
      <c r="M959" s="95">
        <v>0</v>
      </c>
      <c r="N959" s="95">
        <v>0</v>
      </c>
      <c r="O959" s="95">
        <v>0</v>
      </c>
      <c r="P959" s="88" t="s">
        <v>21</v>
      </c>
      <c r="Q959" s="96" t="s">
        <v>21</v>
      </c>
      <c r="R959" s="96" t="s">
        <v>21</v>
      </c>
      <c r="S959" s="96" t="s">
        <v>21</v>
      </c>
    </row>
    <row r="960" spans="1:19" ht="18.75" customHeight="1" x14ac:dyDescent="0.25">
      <c r="A960" s="528"/>
      <c r="B960" s="507"/>
      <c r="C960" s="91">
        <v>2015</v>
      </c>
      <c r="D960" s="95">
        <v>0</v>
      </c>
      <c r="E960" s="95">
        <v>0</v>
      </c>
      <c r="F960" s="95">
        <v>0</v>
      </c>
      <c r="G960" s="95">
        <v>0</v>
      </c>
      <c r="H960" s="95">
        <v>0</v>
      </c>
      <c r="I960" s="95">
        <v>0</v>
      </c>
      <c r="J960" s="95">
        <v>0</v>
      </c>
      <c r="K960" s="95">
        <v>0</v>
      </c>
      <c r="L960" s="95">
        <v>0</v>
      </c>
      <c r="M960" s="95">
        <v>0</v>
      </c>
      <c r="N960" s="95">
        <v>0</v>
      </c>
      <c r="O960" s="95">
        <v>0</v>
      </c>
      <c r="P960" s="88" t="s">
        <v>21</v>
      </c>
      <c r="Q960" s="96" t="s">
        <v>21</v>
      </c>
      <c r="R960" s="96" t="s">
        <v>21</v>
      </c>
      <c r="S960" s="96" t="s">
        <v>21</v>
      </c>
    </row>
    <row r="961" spans="1:19" ht="21" customHeight="1" x14ac:dyDescent="0.25">
      <c r="A961" s="528"/>
      <c r="B961" s="507"/>
      <c r="C961" s="91">
        <v>2016</v>
      </c>
      <c r="D961" s="95">
        <v>11352</v>
      </c>
      <c r="E961" s="95">
        <v>11352</v>
      </c>
      <c r="F961" s="95">
        <v>0</v>
      </c>
      <c r="G961" s="95">
        <v>0</v>
      </c>
      <c r="H961" s="95">
        <v>0</v>
      </c>
      <c r="I961" s="95">
        <v>0</v>
      </c>
      <c r="J961" s="95">
        <v>11352</v>
      </c>
      <c r="K961" s="95">
        <v>11352</v>
      </c>
      <c r="L961" s="95">
        <v>0</v>
      </c>
      <c r="M961" s="95">
        <v>0</v>
      </c>
      <c r="N961" s="95">
        <v>100</v>
      </c>
      <c r="O961" s="95">
        <v>100</v>
      </c>
      <c r="P961" s="500" t="s">
        <v>306</v>
      </c>
      <c r="Q961" s="96">
        <v>1</v>
      </c>
      <c r="R961" s="96">
        <v>1</v>
      </c>
      <c r="S961" s="96">
        <v>100</v>
      </c>
    </row>
    <row r="962" spans="1:19" ht="25.5" customHeight="1" x14ac:dyDescent="0.25">
      <c r="A962" s="528"/>
      <c r="B962" s="507"/>
      <c r="C962" s="111">
        <v>2017</v>
      </c>
      <c r="D962" s="107">
        <v>66592.5</v>
      </c>
      <c r="E962" s="107">
        <v>66592.3</v>
      </c>
      <c r="F962" s="107">
        <v>0</v>
      </c>
      <c r="G962" s="107">
        <v>0</v>
      </c>
      <c r="H962" s="107">
        <v>1000</v>
      </c>
      <c r="I962" s="107">
        <v>1000</v>
      </c>
      <c r="J962" s="107">
        <v>65592.5</v>
      </c>
      <c r="K962" s="107">
        <v>65592.3</v>
      </c>
      <c r="L962" s="107">
        <v>0</v>
      </c>
      <c r="M962" s="107">
        <v>0</v>
      </c>
      <c r="N962" s="107">
        <v>100</v>
      </c>
      <c r="O962" s="107">
        <v>100</v>
      </c>
      <c r="P962" s="501"/>
      <c r="Q962" s="113">
        <v>1</v>
      </c>
      <c r="R962" s="113">
        <v>1</v>
      </c>
      <c r="S962" s="113">
        <v>100</v>
      </c>
    </row>
    <row r="963" spans="1:19" ht="21.75" customHeight="1" x14ac:dyDescent="0.25">
      <c r="A963" s="528"/>
      <c r="B963" s="507"/>
      <c r="C963" s="139">
        <v>2018</v>
      </c>
      <c r="D963" s="140">
        <v>0</v>
      </c>
      <c r="E963" s="140">
        <v>0</v>
      </c>
      <c r="F963" s="140">
        <v>0</v>
      </c>
      <c r="G963" s="140">
        <v>0</v>
      </c>
      <c r="H963" s="140">
        <v>0</v>
      </c>
      <c r="I963" s="140">
        <v>0</v>
      </c>
      <c r="J963" s="140">
        <v>0</v>
      </c>
      <c r="K963" s="140">
        <v>0</v>
      </c>
      <c r="L963" s="140">
        <v>0</v>
      </c>
      <c r="M963" s="140">
        <v>0</v>
      </c>
      <c r="N963" s="140">
        <v>0</v>
      </c>
      <c r="O963" s="140">
        <v>0</v>
      </c>
      <c r="P963" s="559" t="s">
        <v>21</v>
      </c>
      <c r="Q963" s="527" t="s">
        <v>21</v>
      </c>
      <c r="R963" s="527" t="s">
        <v>21</v>
      </c>
      <c r="S963" s="527" t="s">
        <v>21</v>
      </c>
    </row>
    <row r="964" spans="1:19" ht="21.75" customHeight="1" x14ac:dyDescent="0.25">
      <c r="A964" s="528"/>
      <c r="B964" s="507"/>
      <c r="C964" s="153">
        <v>2019</v>
      </c>
      <c r="D964" s="155">
        <v>0</v>
      </c>
      <c r="E964" s="155">
        <v>0</v>
      </c>
      <c r="F964" s="155">
        <v>0</v>
      </c>
      <c r="G964" s="155">
        <v>0</v>
      </c>
      <c r="H964" s="155">
        <v>0</v>
      </c>
      <c r="I964" s="155">
        <v>0</v>
      </c>
      <c r="J964" s="155">
        <v>0</v>
      </c>
      <c r="K964" s="155">
        <v>0</v>
      </c>
      <c r="L964" s="155">
        <v>0</v>
      </c>
      <c r="M964" s="155">
        <v>0</v>
      </c>
      <c r="N964" s="155">
        <v>0</v>
      </c>
      <c r="O964" s="155">
        <v>0</v>
      </c>
      <c r="P964" s="559"/>
      <c r="Q964" s="528"/>
      <c r="R964" s="528"/>
      <c r="S964" s="528"/>
    </row>
    <row r="965" spans="1:19" ht="21.75" customHeight="1" x14ac:dyDescent="0.25">
      <c r="A965" s="528"/>
      <c r="B965" s="507"/>
      <c r="C965" s="248">
        <v>2021</v>
      </c>
      <c r="D965" s="249">
        <v>3500</v>
      </c>
      <c r="E965" s="249">
        <v>3500</v>
      </c>
      <c r="F965" s="249">
        <v>0</v>
      </c>
      <c r="G965" s="249">
        <v>0</v>
      </c>
      <c r="H965" s="249">
        <v>3500</v>
      </c>
      <c r="I965" s="249">
        <v>3500</v>
      </c>
      <c r="J965" s="249">
        <v>0</v>
      </c>
      <c r="K965" s="249">
        <v>0</v>
      </c>
      <c r="L965" s="249">
        <v>0</v>
      </c>
      <c r="M965" s="249">
        <v>0</v>
      </c>
      <c r="N965" s="249">
        <v>100</v>
      </c>
      <c r="O965" s="249">
        <v>100</v>
      </c>
      <c r="P965" s="559"/>
      <c r="Q965" s="529"/>
      <c r="R965" s="529"/>
      <c r="S965" s="529"/>
    </row>
    <row r="966" spans="1:19" ht="20.45" customHeight="1" x14ac:dyDescent="0.25">
      <c r="A966" s="528"/>
      <c r="B966" s="507"/>
      <c r="C966" s="301">
        <v>2022</v>
      </c>
      <c r="D966" s="302">
        <v>52640.6</v>
      </c>
      <c r="E966" s="302">
        <v>52640.6</v>
      </c>
      <c r="F966" s="302">
        <v>0</v>
      </c>
      <c r="G966" s="302">
        <v>0</v>
      </c>
      <c r="H966" s="302">
        <v>52286.1</v>
      </c>
      <c r="I966" s="302">
        <v>52286.1</v>
      </c>
      <c r="J966" s="302">
        <v>354.5</v>
      </c>
      <c r="K966" s="302">
        <v>354.5</v>
      </c>
      <c r="L966" s="302">
        <v>0</v>
      </c>
      <c r="M966" s="302">
        <v>0</v>
      </c>
      <c r="N966" s="302">
        <v>100</v>
      </c>
      <c r="O966" s="302">
        <v>100</v>
      </c>
      <c r="P966" s="500" t="s">
        <v>478</v>
      </c>
      <c r="Q966" s="299" t="s">
        <v>239</v>
      </c>
      <c r="R966" s="299" t="s">
        <v>239</v>
      </c>
      <c r="S966" s="299" t="s">
        <v>239</v>
      </c>
    </row>
    <row r="967" spans="1:19" ht="25.15" customHeight="1" x14ac:dyDescent="0.25">
      <c r="A967" s="528"/>
      <c r="B967" s="507"/>
      <c r="C967" s="343">
        <v>2023</v>
      </c>
      <c r="D967" s="344">
        <v>110528.5</v>
      </c>
      <c r="E967" s="344">
        <v>64349.4</v>
      </c>
      <c r="F967" s="344">
        <v>71570.100000000006</v>
      </c>
      <c r="G967" s="344">
        <v>50083.3</v>
      </c>
      <c r="H967" s="344">
        <v>38542.800000000003</v>
      </c>
      <c r="I967" s="344">
        <v>13852.5</v>
      </c>
      <c r="J967" s="344">
        <v>415.6</v>
      </c>
      <c r="K967" s="344">
        <v>413.6</v>
      </c>
      <c r="L967" s="344">
        <v>0</v>
      </c>
      <c r="M967" s="344">
        <v>0</v>
      </c>
      <c r="N967" s="344">
        <v>100</v>
      </c>
      <c r="O967" s="345">
        <f>E967/D967</f>
        <v>0.58219735181423793</v>
      </c>
      <c r="P967" s="507"/>
      <c r="Q967" s="341" t="s">
        <v>239</v>
      </c>
      <c r="R967" s="341" t="s">
        <v>239</v>
      </c>
      <c r="S967" s="341" t="s">
        <v>239</v>
      </c>
    </row>
    <row r="968" spans="1:19" ht="20.25" customHeight="1" x14ac:dyDescent="0.25">
      <c r="A968" s="529"/>
      <c r="B968" s="501"/>
      <c r="C968" s="451">
        <v>2024</v>
      </c>
      <c r="D968" s="452">
        <v>47251.9</v>
      </c>
      <c r="E968" s="452">
        <v>47251.9</v>
      </c>
      <c r="F968" s="452">
        <v>0</v>
      </c>
      <c r="G968" s="452">
        <v>0</v>
      </c>
      <c r="H968" s="452">
        <v>47078.8</v>
      </c>
      <c r="I968" s="452">
        <v>47078.8</v>
      </c>
      <c r="J968" s="452">
        <v>173.1</v>
      </c>
      <c r="K968" s="452">
        <v>173.1</v>
      </c>
      <c r="L968" s="452">
        <v>0</v>
      </c>
      <c r="M968" s="452">
        <v>0</v>
      </c>
      <c r="N968" s="452">
        <v>100</v>
      </c>
      <c r="O968" s="461">
        <f>E968/D968</f>
        <v>1</v>
      </c>
      <c r="P968" s="501"/>
      <c r="Q968" s="450">
        <v>1</v>
      </c>
      <c r="R968" s="450">
        <v>1</v>
      </c>
      <c r="S968" s="450">
        <v>100</v>
      </c>
    </row>
    <row r="969" spans="1:19" ht="16.899999999999999" customHeight="1" x14ac:dyDescent="0.25">
      <c r="A969" s="527" t="s">
        <v>446</v>
      </c>
      <c r="B969" s="500" t="s">
        <v>447</v>
      </c>
      <c r="C969" s="248">
        <v>2021</v>
      </c>
      <c r="D969" s="249">
        <v>2282.9</v>
      </c>
      <c r="E969" s="249">
        <v>2282.9</v>
      </c>
      <c r="F969" s="249">
        <v>0</v>
      </c>
      <c r="G969" s="249">
        <v>0</v>
      </c>
      <c r="H969" s="249">
        <v>2235.4</v>
      </c>
      <c r="I969" s="249">
        <v>2235.4</v>
      </c>
      <c r="J969" s="249">
        <v>47.5</v>
      </c>
      <c r="K969" s="249">
        <v>47.5</v>
      </c>
      <c r="L969" s="249">
        <v>0</v>
      </c>
      <c r="M969" s="249">
        <v>0</v>
      </c>
      <c r="N969" s="249">
        <v>100</v>
      </c>
      <c r="O969" s="252">
        <f>E969/D969</f>
        <v>1</v>
      </c>
      <c r="P969" s="500" t="s">
        <v>448</v>
      </c>
      <c r="Q969" s="257">
        <v>7631</v>
      </c>
      <c r="R969" s="257">
        <v>7633</v>
      </c>
      <c r="S969" s="186">
        <f t="shared" ref="S969:S976" si="339">R969/Q969</f>
        <v>1.0002620888481195</v>
      </c>
    </row>
    <row r="970" spans="1:19" ht="21" customHeight="1" x14ac:dyDescent="0.25">
      <c r="A970" s="528"/>
      <c r="B970" s="507"/>
      <c r="C970" s="301">
        <v>2022</v>
      </c>
      <c r="D970" s="302">
        <v>0</v>
      </c>
      <c r="E970" s="302">
        <v>0</v>
      </c>
      <c r="F970" s="302">
        <v>0</v>
      </c>
      <c r="G970" s="302">
        <v>0</v>
      </c>
      <c r="H970" s="302">
        <v>0</v>
      </c>
      <c r="I970" s="302">
        <v>0</v>
      </c>
      <c r="J970" s="302">
        <v>0</v>
      </c>
      <c r="K970" s="302">
        <v>0</v>
      </c>
      <c r="L970" s="302">
        <v>0</v>
      </c>
      <c r="M970" s="302">
        <v>0</v>
      </c>
      <c r="N970" s="302">
        <v>0</v>
      </c>
      <c r="O970" s="305">
        <v>0</v>
      </c>
      <c r="P970" s="507"/>
      <c r="Q970" s="307">
        <v>7631</v>
      </c>
      <c r="R970" s="307">
        <v>7633</v>
      </c>
      <c r="S970" s="186">
        <f t="shared" si="339"/>
        <v>1.0002620888481195</v>
      </c>
    </row>
    <row r="971" spans="1:19" ht="18" customHeight="1" x14ac:dyDescent="0.25">
      <c r="A971" s="528"/>
      <c r="B971" s="507"/>
      <c r="C971" s="343">
        <v>2023</v>
      </c>
      <c r="D971" s="344">
        <v>0</v>
      </c>
      <c r="E971" s="344">
        <v>0</v>
      </c>
      <c r="F971" s="344">
        <v>0</v>
      </c>
      <c r="G971" s="344">
        <v>0</v>
      </c>
      <c r="H971" s="344">
        <v>0</v>
      </c>
      <c r="I971" s="344">
        <v>0</v>
      </c>
      <c r="J971" s="344">
        <v>0</v>
      </c>
      <c r="K971" s="344">
        <v>0</v>
      </c>
      <c r="L971" s="344">
        <v>0</v>
      </c>
      <c r="M971" s="344">
        <v>0</v>
      </c>
      <c r="N971" s="344">
        <v>0</v>
      </c>
      <c r="O971" s="345">
        <v>0</v>
      </c>
      <c r="P971" s="507"/>
      <c r="Q971" s="357">
        <v>7631</v>
      </c>
      <c r="R971" s="357">
        <v>7772</v>
      </c>
      <c r="S971" s="186">
        <f t="shared" si="339"/>
        <v>1.0184772637924255</v>
      </c>
    </row>
    <row r="972" spans="1:19" ht="18" customHeight="1" x14ac:dyDescent="0.25">
      <c r="A972" s="529"/>
      <c r="B972" s="501"/>
      <c r="C972" s="451">
        <v>2024</v>
      </c>
      <c r="D972" s="452">
        <v>0</v>
      </c>
      <c r="E972" s="452">
        <v>0</v>
      </c>
      <c r="F972" s="452">
        <v>0</v>
      </c>
      <c r="G972" s="452">
        <v>0</v>
      </c>
      <c r="H972" s="452">
        <v>0</v>
      </c>
      <c r="I972" s="452">
        <v>0</v>
      </c>
      <c r="J972" s="452">
        <v>0</v>
      </c>
      <c r="K972" s="452">
        <v>0</v>
      </c>
      <c r="L972" s="452">
        <v>0</v>
      </c>
      <c r="M972" s="452">
        <v>0</v>
      </c>
      <c r="N972" s="452">
        <v>0</v>
      </c>
      <c r="O972" s="461">
        <v>0</v>
      </c>
      <c r="P972" s="501"/>
      <c r="Q972" s="457">
        <v>7631</v>
      </c>
      <c r="R972" s="457">
        <v>7876</v>
      </c>
      <c r="S972" s="186">
        <f t="shared" si="339"/>
        <v>1.0321058838946402</v>
      </c>
    </row>
    <row r="973" spans="1:19" ht="24.75" customHeight="1" x14ac:dyDescent="0.25">
      <c r="A973" s="527" t="s">
        <v>449</v>
      </c>
      <c r="B973" s="500" t="s">
        <v>479</v>
      </c>
      <c r="C973" s="248">
        <v>2021</v>
      </c>
      <c r="D973" s="249">
        <v>3687.7</v>
      </c>
      <c r="E973" s="249">
        <v>3687.7</v>
      </c>
      <c r="F973" s="249">
        <v>0</v>
      </c>
      <c r="G973" s="249">
        <v>0</v>
      </c>
      <c r="H973" s="249">
        <v>3611</v>
      </c>
      <c r="I973" s="249">
        <v>3611</v>
      </c>
      <c r="J973" s="249">
        <v>76.7</v>
      </c>
      <c r="K973" s="249">
        <v>76.7</v>
      </c>
      <c r="L973" s="249">
        <v>0</v>
      </c>
      <c r="M973" s="249">
        <v>0</v>
      </c>
      <c r="N973" s="249">
        <v>100</v>
      </c>
      <c r="O973" s="252">
        <f>E973/D973</f>
        <v>1</v>
      </c>
      <c r="P973" s="500" t="s">
        <v>450</v>
      </c>
      <c r="Q973" s="307">
        <v>1837</v>
      </c>
      <c r="R973" s="307">
        <v>1895</v>
      </c>
      <c r="S973" s="186">
        <f t="shared" si="339"/>
        <v>1.0315732172019598</v>
      </c>
    </row>
    <row r="974" spans="1:19" ht="25.9" customHeight="1" x14ac:dyDescent="0.25">
      <c r="A974" s="528"/>
      <c r="B974" s="507"/>
      <c r="C974" s="301">
        <v>2022</v>
      </c>
      <c r="D974" s="302">
        <v>2049.4</v>
      </c>
      <c r="E974" s="302">
        <v>2049.4</v>
      </c>
      <c r="F974" s="302">
        <v>0</v>
      </c>
      <c r="G974" s="302">
        <v>0</v>
      </c>
      <c r="H974" s="302">
        <v>2012.7</v>
      </c>
      <c r="I974" s="302">
        <v>2012.7</v>
      </c>
      <c r="J974" s="302">
        <v>36.700000000000003</v>
      </c>
      <c r="K974" s="302">
        <v>36.700000000000003</v>
      </c>
      <c r="L974" s="302">
        <v>0</v>
      </c>
      <c r="M974" s="302">
        <v>0</v>
      </c>
      <c r="N974" s="302">
        <v>100</v>
      </c>
      <c r="O974" s="305">
        <f>E974/D974</f>
        <v>1</v>
      </c>
      <c r="P974" s="507"/>
      <c r="Q974" s="357">
        <v>1837</v>
      </c>
      <c r="R974" s="357">
        <v>2919</v>
      </c>
      <c r="S974" s="186">
        <f t="shared" si="339"/>
        <v>1.5890038105606967</v>
      </c>
    </row>
    <row r="975" spans="1:19" ht="24" customHeight="1" x14ac:dyDescent="0.25">
      <c r="A975" s="528"/>
      <c r="B975" s="507"/>
      <c r="C975" s="343">
        <v>2023</v>
      </c>
      <c r="D975" s="344">
        <v>918.9</v>
      </c>
      <c r="E975" s="344">
        <v>918.9</v>
      </c>
      <c r="F975" s="344">
        <v>788</v>
      </c>
      <c r="G975" s="344">
        <v>788</v>
      </c>
      <c r="H975" s="344">
        <v>114</v>
      </c>
      <c r="I975" s="344">
        <v>114</v>
      </c>
      <c r="J975" s="344">
        <v>16.899999999999999</v>
      </c>
      <c r="K975" s="344">
        <v>16.899999999999999</v>
      </c>
      <c r="L975" s="344">
        <v>0</v>
      </c>
      <c r="M975" s="344">
        <v>0</v>
      </c>
      <c r="N975" s="344">
        <v>100</v>
      </c>
      <c r="O975" s="345">
        <f>E975/D975</f>
        <v>1</v>
      </c>
      <c r="P975" s="507"/>
      <c r="Q975" s="357">
        <v>1837</v>
      </c>
      <c r="R975" s="357">
        <v>3083</v>
      </c>
      <c r="S975" s="186">
        <f t="shared" si="339"/>
        <v>1.6782798040283071</v>
      </c>
    </row>
    <row r="976" spans="1:19" ht="21" customHeight="1" x14ac:dyDescent="0.25">
      <c r="A976" s="529"/>
      <c r="B976" s="501"/>
      <c r="C976" s="451">
        <v>2024</v>
      </c>
      <c r="D976" s="452">
        <v>918.3</v>
      </c>
      <c r="E976" s="452">
        <v>918.3</v>
      </c>
      <c r="F976" s="452">
        <v>0</v>
      </c>
      <c r="G976" s="452">
        <v>0</v>
      </c>
      <c r="H976" s="452">
        <v>902.1</v>
      </c>
      <c r="I976" s="452">
        <v>902.1</v>
      </c>
      <c r="J976" s="452">
        <v>16.2</v>
      </c>
      <c r="K976" s="452">
        <v>16.2</v>
      </c>
      <c r="L976" s="452">
        <v>0</v>
      </c>
      <c r="M976" s="452">
        <v>0</v>
      </c>
      <c r="N976" s="452">
        <v>100</v>
      </c>
      <c r="O976" s="461">
        <f>E976/D976</f>
        <v>1</v>
      </c>
      <c r="P976" s="501"/>
      <c r="Q976" s="448">
        <v>1837</v>
      </c>
      <c r="R976" s="448">
        <v>3723</v>
      </c>
      <c r="S976" s="480">
        <f t="shared" si="339"/>
        <v>2.0266739248775179</v>
      </c>
    </row>
    <row r="977" spans="1:19" ht="15" customHeight="1" x14ac:dyDescent="0.25">
      <c r="A977" s="530" t="s">
        <v>324</v>
      </c>
      <c r="B977" s="533" t="s">
        <v>325</v>
      </c>
      <c r="C977" s="13" t="s">
        <v>569</v>
      </c>
      <c r="D977" s="14">
        <f>SUM(D978:D988)</f>
        <v>1.6</v>
      </c>
      <c r="E977" s="14">
        <f t="shared" ref="E977:M977" si="340">SUM(E978:E988)</f>
        <v>1.6</v>
      </c>
      <c r="F977" s="14">
        <f t="shared" si="340"/>
        <v>0</v>
      </c>
      <c r="G977" s="14">
        <f t="shared" si="340"/>
        <v>0</v>
      </c>
      <c r="H977" s="14">
        <f t="shared" si="340"/>
        <v>0</v>
      </c>
      <c r="I977" s="14">
        <f t="shared" si="340"/>
        <v>0</v>
      </c>
      <c r="J977" s="14">
        <f t="shared" si="340"/>
        <v>1.6</v>
      </c>
      <c r="K977" s="14">
        <f t="shared" si="340"/>
        <v>1.6</v>
      </c>
      <c r="L977" s="14">
        <f t="shared" si="340"/>
        <v>0</v>
      </c>
      <c r="M977" s="14">
        <f t="shared" si="340"/>
        <v>0</v>
      </c>
      <c r="N977" s="14">
        <v>100</v>
      </c>
      <c r="O977" s="14">
        <v>100</v>
      </c>
      <c r="P977" s="536" t="s">
        <v>21</v>
      </c>
      <c r="Q977" s="536" t="s">
        <v>21</v>
      </c>
      <c r="R977" s="536" t="s">
        <v>21</v>
      </c>
      <c r="S977" s="536" t="s">
        <v>21</v>
      </c>
    </row>
    <row r="978" spans="1:19" x14ac:dyDescent="0.25">
      <c r="A978" s="531"/>
      <c r="B978" s="534"/>
      <c r="C978" s="12">
        <v>2014</v>
      </c>
      <c r="D978" s="14">
        <v>0</v>
      </c>
      <c r="E978" s="14">
        <v>0</v>
      </c>
      <c r="F978" s="14">
        <v>0</v>
      </c>
      <c r="G978" s="14">
        <v>0</v>
      </c>
      <c r="H978" s="14">
        <v>0</v>
      </c>
      <c r="I978" s="14">
        <v>0</v>
      </c>
      <c r="J978" s="14">
        <v>0</v>
      </c>
      <c r="K978" s="14">
        <v>0</v>
      </c>
      <c r="L978" s="14">
        <v>0</v>
      </c>
      <c r="M978" s="14">
        <v>0</v>
      </c>
      <c r="N978" s="14">
        <v>0</v>
      </c>
      <c r="O978" s="14">
        <v>0</v>
      </c>
      <c r="P978" s="537"/>
      <c r="Q978" s="537"/>
      <c r="R978" s="537"/>
      <c r="S978" s="537"/>
    </row>
    <row r="979" spans="1:19" x14ac:dyDescent="0.25">
      <c r="A979" s="531"/>
      <c r="B979" s="534"/>
      <c r="C979" s="12">
        <v>2015</v>
      </c>
      <c r="D979" s="14">
        <v>0</v>
      </c>
      <c r="E979" s="14">
        <v>0</v>
      </c>
      <c r="F979" s="14">
        <v>0</v>
      </c>
      <c r="G979" s="14">
        <v>0</v>
      </c>
      <c r="H979" s="14">
        <v>0</v>
      </c>
      <c r="I979" s="14">
        <v>0</v>
      </c>
      <c r="J979" s="14">
        <v>0</v>
      </c>
      <c r="K979" s="14">
        <v>0</v>
      </c>
      <c r="L979" s="14">
        <v>0</v>
      </c>
      <c r="M979" s="14">
        <v>0</v>
      </c>
      <c r="N979" s="14">
        <v>0</v>
      </c>
      <c r="O979" s="14">
        <v>0</v>
      </c>
      <c r="P979" s="537"/>
      <c r="Q979" s="537"/>
      <c r="R979" s="537"/>
      <c r="S979" s="537"/>
    </row>
    <row r="980" spans="1:19" x14ac:dyDescent="0.25">
      <c r="A980" s="531"/>
      <c r="B980" s="534"/>
      <c r="C980" s="12">
        <v>2016</v>
      </c>
      <c r="D980" s="14">
        <v>0</v>
      </c>
      <c r="E980" s="14">
        <v>0</v>
      </c>
      <c r="F980" s="14">
        <v>0</v>
      </c>
      <c r="G980" s="14">
        <v>0</v>
      </c>
      <c r="H980" s="14">
        <v>0</v>
      </c>
      <c r="I980" s="14">
        <v>0</v>
      </c>
      <c r="J980" s="14">
        <v>0</v>
      </c>
      <c r="K980" s="14">
        <v>0</v>
      </c>
      <c r="L980" s="14">
        <v>0</v>
      </c>
      <c r="M980" s="14">
        <v>0</v>
      </c>
      <c r="N980" s="14">
        <v>0</v>
      </c>
      <c r="O980" s="14">
        <v>0</v>
      </c>
      <c r="P980" s="537"/>
      <c r="Q980" s="537"/>
      <c r="R980" s="537"/>
      <c r="S980" s="537"/>
    </row>
    <row r="981" spans="1:19" x14ac:dyDescent="0.25">
      <c r="A981" s="531"/>
      <c r="B981" s="534"/>
      <c r="C981" s="119">
        <v>2017</v>
      </c>
      <c r="D981" s="120">
        <f>SUM(D989)</f>
        <v>1.6</v>
      </c>
      <c r="E981" s="120">
        <f t="shared" ref="E981:M981" si="341">SUM(E989)</f>
        <v>1.6</v>
      </c>
      <c r="F981" s="120">
        <f t="shared" si="341"/>
        <v>0</v>
      </c>
      <c r="G981" s="120">
        <f t="shared" si="341"/>
        <v>0</v>
      </c>
      <c r="H981" s="120">
        <f t="shared" si="341"/>
        <v>0</v>
      </c>
      <c r="I981" s="120">
        <f t="shared" si="341"/>
        <v>0</v>
      </c>
      <c r="J981" s="120">
        <f t="shared" si="341"/>
        <v>1.6</v>
      </c>
      <c r="K981" s="120">
        <f t="shared" si="341"/>
        <v>1.6</v>
      </c>
      <c r="L981" s="120">
        <f t="shared" si="341"/>
        <v>0</v>
      </c>
      <c r="M981" s="120">
        <f t="shared" si="341"/>
        <v>0</v>
      </c>
      <c r="N981" s="120">
        <v>100</v>
      </c>
      <c r="O981" s="120">
        <v>100</v>
      </c>
      <c r="P981" s="537"/>
      <c r="Q981" s="537"/>
      <c r="R981" s="537"/>
      <c r="S981" s="537"/>
    </row>
    <row r="982" spans="1:19" x14ac:dyDescent="0.25">
      <c r="A982" s="531"/>
      <c r="B982" s="534"/>
      <c r="C982" s="148">
        <v>2018</v>
      </c>
      <c r="D982" s="149">
        <f>SUM(D991)</f>
        <v>0</v>
      </c>
      <c r="E982" s="149">
        <f t="shared" ref="E982:M982" si="342">SUM(E991)</f>
        <v>0</v>
      </c>
      <c r="F982" s="149">
        <f t="shared" si="342"/>
        <v>0</v>
      </c>
      <c r="G982" s="149">
        <f t="shared" si="342"/>
        <v>0</v>
      </c>
      <c r="H982" s="149">
        <f t="shared" si="342"/>
        <v>0</v>
      </c>
      <c r="I982" s="149">
        <f t="shared" si="342"/>
        <v>0</v>
      </c>
      <c r="J982" s="149">
        <f t="shared" si="342"/>
        <v>0</v>
      </c>
      <c r="K982" s="149">
        <f t="shared" si="342"/>
        <v>0</v>
      </c>
      <c r="L982" s="149">
        <f t="shared" si="342"/>
        <v>0</v>
      </c>
      <c r="M982" s="149">
        <f t="shared" si="342"/>
        <v>0</v>
      </c>
      <c r="N982" s="149">
        <v>0</v>
      </c>
      <c r="O982" s="149">
        <v>0</v>
      </c>
      <c r="P982" s="537"/>
      <c r="Q982" s="537"/>
      <c r="R982" s="537"/>
      <c r="S982" s="537"/>
    </row>
    <row r="983" spans="1:19" x14ac:dyDescent="0.25">
      <c r="A983" s="531"/>
      <c r="B983" s="534"/>
      <c r="C983" s="12">
        <v>2019</v>
      </c>
      <c r="D983" s="14">
        <f>SUM(D992)</f>
        <v>0</v>
      </c>
      <c r="E983" s="14">
        <f t="shared" ref="E983:M983" si="343">SUM(E992)</f>
        <v>0</v>
      </c>
      <c r="F983" s="14">
        <f t="shared" si="343"/>
        <v>0</v>
      </c>
      <c r="G983" s="14">
        <f t="shared" si="343"/>
        <v>0</v>
      </c>
      <c r="H983" s="14">
        <f t="shared" si="343"/>
        <v>0</v>
      </c>
      <c r="I983" s="14">
        <f t="shared" si="343"/>
        <v>0</v>
      </c>
      <c r="J983" s="14">
        <f t="shared" si="343"/>
        <v>0</v>
      </c>
      <c r="K983" s="14">
        <f t="shared" si="343"/>
        <v>0</v>
      </c>
      <c r="L983" s="14">
        <f t="shared" si="343"/>
        <v>0</v>
      </c>
      <c r="M983" s="14">
        <f t="shared" si="343"/>
        <v>0</v>
      </c>
      <c r="N983" s="14">
        <v>0</v>
      </c>
      <c r="O983" s="14">
        <v>0</v>
      </c>
      <c r="P983" s="537"/>
      <c r="Q983" s="537"/>
      <c r="R983" s="537"/>
      <c r="S983" s="537"/>
    </row>
    <row r="984" spans="1:19" x14ac:dyDescent="0.25">
      <c r="A984" s="531"/>
      <c r="B984" s="534"/>
      <c r="C984" s="55">
        <v>2020</v>
      </c>
      <c r="D984" s="58">
        <f>SUM(D994)</f>
        <v>0</v>
      </c>
      <c r="E984" s="58">
        <f t="shared" ref="E984:M984" si="344">SUM(E994)</f>
        <v>0</v>
      </c>
      <c r="F984" s="58">
        <f t="shared" si="344"/>
        <v>0</v>
      </c>
      <c r="G984" s="58">
        <f t="shared" si="344"/>
        <v>0</v>
      </c>
      <c r="H984" s="58">
        <f t="shared" si="344"/>
        <v>0</v>
      </c>
      <c r="I984" s="58">
        <f t="shared" si="344"/>
        <v>0</v>
      </c>
      <c r="J984" s="58">
        <f t="shared" si="344"/>
        <v>0</v>
      </c>
      <c r="K984" s="58">
        <f t="shared" si="344"/>
        <v>0</v>
      </c>
      <c r="L984" s="58">
        <f t="shared" si="344"/>
        <v>0</v>
      </c>
      <c r="M984" s="58">
        <f t="shared" si="344"/>
        <v>0</v>
      </c>
      <c r="N984" s="58">
        <v>0</v>
      </c>
      <c r="O984" s="58">
        <v>0</v>
      </c>
      <c r="P984" s="537"/>
      <c r="Q984" s="537"/>
      <c r="R984" s="537"/>
      <c r="S984" s="537"/>
    </row>
    <row r="985" spans="1:19" x14ac:dyDescent="0.25">
      <c r="A985" s="531"/>
      <c r="B985" s="534"/>
      <c r="C985" s="55">
        <v>2021</v>
      </c>
      <c r="D985" s="58">
        <f>SUM(D996)</f>
        <v>0</v>
      </c>
      <c r="E985" s="58">
        <f t="shared" ref="E985:M985" si="345">SUM(E996)</f>
        <v>0</v>
      </c>
      <c r="F985" s="58">
        <f t="shared" si="345"/>
        <v>0</v>
      </c>
      <c r="G985" s="58">
        <f t="shared" si="345"/>
        <v>0</v>
      </c>
      <c r="H985" s="58">
        <f t="shared" si="345"/>
        <v>0</v>
      </c>
      <c r="I985" s="58">
        <f t="shared" si="345"/>
        <v>0</v>
      </c>
      <c r="J985" s="58">
        <f t="shared" si="345"/>
        <v>0</v>
      </c>
      <c r="K985" s="58">
        <f t="shared" si="345"/>
        <v>0</v>
      </c>
      <c r="L985" s="58">
        <f t="shared" si="345"/>
        <v>0</v>
      </c>
      <c r="M985" s="58">
        <f t="shared" si="345"/>
        <v>0</v>
      </c>
      <c r="N985" s="58">
        <v>0</v>
      </c>
      <c r="O985" s="58">
        <v>0</v>
      </c>
      <c r="P985" s="537"/>
      <c r="Q985" s="537"/>
      <c r="R985" s="537"/>
      <c r="S985" s="537"/>
    </row>
    <row r="986" spans="1:19" x14ac:dyDescent="0.25">
      <c r="A986" s="531"/>
      <c r="B986" s="534"/>
      <c r="C986" s="55">
        <v>2022</v>
      </c>
      <c r="D986" s="58">
        <f>SUM(D998)</f>
        <v>0</v>
      </c>
      <c r="E986" s="58">
        <f t="shared" ref="E986:M986" si="346">SUM(E998)</f>
        <v>0</v>
      </c>
      <c r="F986" s="58">
        <f t="shared" si="346"/>
        <v>0</v>
      </c>
      <c r="G986" s="58">
        <f t="shared" si="346"/>
        <v>0</v>
      </c>
      <c r="H986" s="58">
        <f t="shared" si="346"/>
        <v>0</v>
      </c>
      <c r="I986" s="58">
        <f t="shared" si="346"/>
        <v>0</v>
      </c>
      <c r="J986" s="58">
        <f t="shared" si="346"/>
        <v>0</v>
      </c>
      <c r="K986" s="58">
        <f t="shared" si="346"/>
        <v>0</v>
      </c>
      <c r="L986" s="58">
        <f t="shared" si="346"/>
        <v>0</v>
      </c>
      <c r="M986" s="58">
        <f t="shared" si="346"/>
        <v>0</v>
      </c>
      <c r="N986" s="58">
        <v>0</v>
      </c>
      <c r="O986" s="58">
        <v>0</v>
      </c>
      <c r="P986" s="537"/>
      <c r="Q986" s="537"/>
      <c r="R986" s="537"/>
      <c r="S986" s="537"/>
    </row>
    <row r="987" spans="1:19" x14ac:dyDescent="0.25">
      <c r="A987" s="531"/>
      <c r="B987" s="534"/>
      <c r="C987" s="55">
        <v>2023</v>
      </c>
      <c r="D987" s="58">
        <f>SUM(D1000)</f>
        <v>0</v>
      </c>
      <c r="E987" s="58">
        <f t="shared" ref="E987:M987" si="347">SUM(E1000)</f>
        <v>0</v>
      </c>
      <c r="F987" s="58">
        <f t="shared" si="347"/>
        <v>0</v>
      </c>
      <c r="G987" s="58">
        <f t="shared" si="347"/>
        <v>0</v>
      </c>
      <c r="H987" s="58">
        <f t="shared" si="347"/>
        <v>0</v>
      </c>
      <c r="I987" s="58">
        <f t="shared" si="347"/>
        <v>0</v>
      </c>
      <c r="J987" s="58">
        <f t="shared" si="347"/>
        <v>0</v>
      </c>
      <c r="K987" s="58">
        <f t="shared" si="347"/>
        <v>0</v>
      </c>
      <c r="L987" s="58">
        <f t="shared" si="347"/>
        <v>0</v>
      </c>
      <c r="M987" s="58">
        <f t="shared" si="347"/>
        <v>0</v>
      </c>
      <c r="N987" s="58">
        <v>0</v>
      </c>
      <c r="O987" s="58">
        <v>0</v>
      </c>
      <c r="P987" s="537"/>
      <c r="Q987" s="537"/>
      <c r="R987" s="537"/>
      <c r="S987" s="537"/>
    </row>
    <row r="988" spans="1:19" x14ac:dyDescent="0.25">
      <c r="A988" s="532"/>
      <c r="B988" s="535"/>
      <c r="C988" s="55">
        <v>2024</v>
      </c>
      <c r="D988" s="58">
        <f>SUM(D1002)</f>
        <v>0</v>
      </c>
      <c r="E988" s="58">
        <f t="shared" ref="E988:M988" si="348">SUM(E1002)</f>
        <v>0</v>
      </c>
      <c r="F988" s="58">
        <f t="shared" si="348"/>
        <v>0</v>
      </c>
      <c r="G988" s="58">
        <f t="shared" si="348"/>
        <v>0</v>
      </c>
      <c r="H988" s="58">
        <f t="shared" si="348"/>
        <v>0</v>
      </c>
      <c r="I988" s="58">
        <f t="shared" si="348"/>
        <v>0</v>
      </c>
      <c r="J988" s="58">
        <f t="shared" si="348"/>
        <v>0</v>
      </c>
      <c r="K988" s="58">
        <f t="shared" si="348"/>
        <v>0</v>
      </c>
      <c r="L988" s="58">
        <f t="shared" si="348"/>
        <v>0</v>
      </c>
      <c r="M988" s="58">
        <f t="shared" si="348"/>
        <v>0</v>
      </c>
      <c r="N988" s="58">
        <v>0</v>
      </c>
      <c r="O988" s="58">
        <v>0</v>
      </c>
      <c r="P988" s="538"/>
      <c r="Q988" s="538"/>
      <c r="R988" s="538"/>
      <c r="S988" s="538"/>
    </row>
    <row r="989" spans="1:19" ht="26.25" customHeight="1" x14ac:dyDescent="0.25">
      <c r="A989" s="527" t="s">
        <v>326</v>
      </c>
      <c r="B989" s="500" t="s">
        <v>327</v>
      </c>
      <c r="C989" s="500">
        <v>2017</v>
      </c>
      <c r="D989" s="502">
        <v>1.6</v>
      </c>
      <c r="E989" s="502">
        <v>1.6</v>
      </c>
      <c r="F989" s="502">
        <v>0</v>
      </c>
      <c r="G989" s="502">
        <v>0</v>
      </c>
      <c r="H989" s="502">
        <v>0</v>
      </c>
      <c r="I989" s="502">
        <v>0</v>
      </c>
      <c r="J989" s="502">
        <v>1.6</v>
      </c>
      <c r="K989" s="502">
        <v>1.6</v>
      </c>
      <c r="L989" s="502">
        <v>0</v>
      </c>
      <c r="M989" s="502">
        <v>0</v>
      </c>
      <c r="N989" s="502">
        <v>100</v>
      </c>
      <c r="O989" s="502">
        <v>100</v>
      </c>
      <c r="P989" s="99" t="s">
        <v>328</v>
      </c>
      <c r="Q989" s="113">
        <v>30</v>
      </c>
      <c r="R989" s="113">
        <v>30.3</v>
      </c>
      <c r="S989" s="113">
        <v>101</v>
      </c>
    </row>
    <row r="990" spans="1:19" ht="54" customHeight="1" x14ac:dyDescent="0.25">
      <c r="A990" s="528"/>
      <c r="B990" s="507"/>
      <c r="C990" s="501"/>
      <c r="D990" s="503"/>
      <c r="E990" s="503"/>
      <c r="F990" s="503"/>
      <c r="G990" s="503"/>
      <c r="H990" s="503"/>
      <c r="I990" s="503"/>
      <c r="J990" s="503"/>
      <c r="K990" s="503"/>
      <c r="L990" s="503"/>
      <c r="M990" s="503"/>
      <c r="N990" s="503"/>
      <c r="O990" s="503"/>
      <c r="P990" s="99" t="s">
        <v>329</v>
      </c>
      <c r="Q990" s="113">
        <v>7</v>
      </c>
      <c r="R990" s="113">
        <v>8</v>
      </c>
      <c r="S990" s="113">
        <v>114.3</v>
      </c>
    </row>
    <row r="991" spans="1:19" ht="21" customHeight="1" x14ac:dyDescent="0.25">
      <c r="A991" s="528"/>
      <c r="B991" s="507"/>
      <c r="C991" s="139">
        <v>2018</v>
      </c>
      <c r="D991" s="140">
        <v>0</v>
      </c>
      <c r="E991" s="140">
        <v>0</v>
      </c>
      <c r="F991" s="140">
        <v>0</v>
      </c>
      <c r="G991" s="140">
        <v>0</v>
      </c>
      <c r="H991" s="140">
        <v>0</v>
      </c>
      <c r="I991" s="140">
        <v>0</v>
      </c>
      <c r="J991" s="140">
        <v>0</v>
      </c>
      <c r="K991" s="140">
        <v>0</v>
      </c>
      <c r="L991" s="140">
        <v>0</v>
      </c>
      <c r="M991" s="140">
        <v>0</v>
      </c>
      <c r="N991" s="140">
        <v>0</v>
      </c>
      <c r="O991" s="140">
        <v>0</v>
      </c>
      <c r="P991" s="99" t="s">
        <v>21</v>
      </c>
      <c r="Q991" s="134" t="s">
        <v>21</v>
      </c>
      <c r="R991" s="134" t="s">
        <v>21</v>
      </c>
      <c r="S991" s="134" t="s">
        <v>21</v>
      </c>
    </row>
    <row r="992" spans="1:19" ht="29.25" customHeight="1" x14ac:dyDescent="0.25">
      <c r="A992" s="528"/>
      <c r="B992" s="507"/>
      <c r="C992" s="500">
        <v>2019</v>
      </c>
      <c r="D992" s="502">
        <v>0</v>
      </c>
      <c r="E992" s="502">
        <v>0</v>
      </c>
      <c r="F992" s="502">
        <v>0</v>
      </c>
      <c r="G992" s="502">
        <v>0</v>
      </c>
      <c r="H992" s="502">
        <v>0</v>
      </c>
      <c r="I992" s="502">
        <v>0</v>
      </c>
      <c r="J992" s="502">
        <v>0</v>
      </c>
      <c r="K992" s="502">
        <v>0</v>
      </c>
      <c r="L992" s="502">
        <v>0</v>
      </c>
      <c r="M992" s="502">
        <v>0</v>
      </c>
      <c r="N992" s="502">
        <v>0</v>
      </c>
      <c r="O992" s="502">
        <v>0</v>
      </c>
      <c r="P992" s="99" t="s">
        <v>328</v>
      </c>
      <c r="Q992" s="156">
        <v>32</v>
      </c>
      <c r="R992" s="156">
        <v>32</v>
      </c>
      <c r="S992" s="156">
        <v>100</v>
      </c>
    </row>
    <row r="993" spans="1:19" ht="54.75" customHeight="1" x14ac:dyDescent="0.25">
      <c r="A993" s="528"/>
      <c r="B993" s="507"/>
      <c r="C993" s="501"/>
      <c r="D993" s="503"/>
      <c r="E993" s="503"/>
      <c r="F993" s="503"/>
      <c r="G993" s="503"/>
      <c r="H993" s="503"/>
      <c r="I993" s="503"/>
      <c r="J993" s="503"/>
      <c r="K993" s="503"/>
      <c r="L993" s="503"/>
      <c r="M993" s="503"/>
      <c r="N993" s="503"/>
      <c r="O993" s="503"/>
      <c r="P993" s="99" t="s">
        <v>329</v>
      </c>
      <c r="Q993" s="156">
        <v>9</v>
      </c>
      <c r="R993" s="156">
        <v>9</v>
      </c>
      <c r="S993" s="156">
        <v>100</v>
      </c>
    </row>
    <row r="994" spans="1:19" ht="27" customHeight="1" x14ac:dyDescent="0.25">
      <c r="A994" s="528"/>
      <c r="B994" s="507"/>
      <c r="C994" s="500">
        <v>2020</v>
      </c>
      <c r="D994" s="502">
        <v>0</v>
      </c>
      <c r="E994" s="502">
        <v>0</v>
      </c>
      <c r="F994" s="502">
        <v>0</v>
      </c>
      <c r="G994" s="502">
        <v>0</v>
      </c>
      <c r="H994" s="502">
        <v>0</v>
      </c>
      <c r="I994" s="502">
        <v>0</v>
      </c>
      <c r="J994" s="502">
        <v>0</v>
      </c>
      <c r="K994" s="502">
        <v>0</v>
      </c>
      <c r="L994" s="502">
        <v>0</v>
      </c>
      <c r="M994" s="502">
        <v>0</v>
      </c>
      <c r="N994" s="502">
        <v>0</v>
      </c>
      <c r="O994" s="502">
        <v>0</v>
      </c>
      <c r="P994" s="99" t="s">
        <v>328</v>
      </c>
      <c r="Q994" s="181">
        <v>33</v>
      </c>
      <c r="R994" s="181">
        <v>6</v>
      </c>
      <c r="S994" s="181">
        <v>18.2</v>
      </c>
    </row>
    <row r="995" spans="1:19" ht="54.75" customHeight="1" x14ac:dyDescent="0.25">
      <c r="A995" s="528"/>
      <c r="B995" s="507"/>
      <c r="C995" s="501"/>
      <c r="D995" s="503"/>
      <c r="E995" s="503"/>
      <c r="F995" s="503"/>
      <c r="G995" s="503"/>
      <c r="H995" s="503"/>
      <c r="I995" s="503"/>
      <c r="J995" s="503"/>
      <c r="K995" s="503"/>
      <c r="L995" s="503"/>
      <c r="M995" s="503"/>
      <c r="N995" s="503"/>
      <c r="O995" s="503"/>
      <c r="P995" s="99" t="s">
        <v>329</v>
      </c>
      <c r="Q995" s="181">
        <v>10</v>
      </c>
      <c r="R995" s="181">
        <v>11</v>
      </c>
      <c r="S995" s="181">
        <v>110</v>
      </c>
    </row>
    <row r="996" spans="1:19" ht="27.75" customHeight="1" x14ac:dyDescent="0.25">
      <c r="A996" s="528"/>
      <c r="B996" s="507"/>
      <c r="C996" s="500">
        <v>2021</v>
      </c>
      <c r="D996" s="502">
        <v>0</v>
      </c>
      <c r="E996" s="502">
        <v>0</v>
      </c>
      <c r="F996" s="502">
        <v>0</v>
      </c>
      <c r="G996" s="502">
        <v>0</v>
      </c>
      <c r="H996" s="502">
        <v>0</v>
      </c>
      <c r="I996" s="502">
        <v>0</v>
      </c>
      <c r="J996" s="502">
        <v>0</v>
      </c>
      <c r="K996" s="502">
        <v>0</v>
      </c>
      <c r="L996" s="502">
        <v>0</v>
      </c>
      <c r="M996" s="502">
        <v>0</v>
      </c>
      <c r="N996" s="502">
        <v>0</v>
      </c>
      <c r="O996" s="502">
        <v>0</v>
      </c>
      <c r="P996" s="99" t="s">
        <v>328</v>
      </c>
      <c r="Q996" s="254">
        <v>33</v>
      </c>
      <c r="R996" s="254">
        <v>53</v>
      </c>
      <c r="S996" s="210">
        <f t="shared" ref="S996:S1001" si="349">R996/Q996</f>
        <v>1.606060606060606</v>
      </c>
    </row>
    <row r="997" spans="1:19" ht="54.75" customHeight="1" x14ac:dyDescent="0.25">
      <c r="A997" s="528"/>
      <c r="B997" s="507"/>
      <c r="C997" s="501"/>
      <c r="D997" s="503"/>
      <c r="E997" s="503"/>
      <c r="F997" s="503"/>
      <c r="G997" s="503"/>
      <c r="H997" s="503"/>
      <c r="I997" s="503"/>
      <c r="J997" s="503"/>
      <c r="K997" s="503"/>
      <c r="L997" s="503"/>
      <c r="M997" s="503"/>
      <c r="N997" s="503"/>
      <c r="O997" s="503"/>
      <c r="P997" s="99" t="s">
        <v>329</v>
      </c>
      <c r="Q997" s="254">
        <v>10</v>
      </c>
      <c r="R997" s="254">
        <v>10</v>
      </c>
      <c r="S997" s="210">
        <f t="shared" si="349"/>
        <v>1</v>
      </c>
    </row>
    <row r="998" spans="1:19" ht="32.450000000000003" customHeight="1" x14ac:dyDescent="0.25">
      <c r="A998" s="528"/>
      <c r="B998" s="507"/>
      <c r="C998" s="500">
        <v>2022</v>
      </c>
      <c r="D998" s="502">
        <v>0</v>
      </c>
      <c r="E998" s="502">
        <v>0</v>
      </c>
      <c r="F998" s="502">
        <v>0</v>
      </c>
      <c r="G998" s="502">
        <v>0</v>
      </c>
      <c r="H998" s="502">
        <v>0</v>
      </c>
      <c r="I998" s="502">
        <v>0</v>
      </c>
      <c r="J998" s="502">
        <v>0</v>
      </c>
      <c r="K998" s="502">
        <v>0</v>
      </c>
      <c r="L998" s="502">
        <v>0</v>
      </c>
      <c r="M998" s="502">
        <v>0</v>
      </c>
      <c r="N998" s="502">
        <v>0</v>
      </c>
      <c r="O998" s="502">
        <v>0</v>
      </c>
      <c r="P998" s="318" t="s">
        <v>328</v>
      </c>
      <c r="Q998" s="309">
        <v>33</v>
      </c>
      <c r="R998" s="309">
        <v>53</v>
      </c>
      <c r="S998" s="210">
        <f t="shared" si="349"/>
        <v>1.606060606060606</v>
      </c>
    </row>
    <row r="999" spans="1:19" ht="54.75" customHeight="1" x14ac:dyDescent="0.25">
      <c r="A999" s="528"/>
      <c r="B999" s="507"/>
      <c r="C999" s="501"/>
      <c r="D999" s="503"/>
      <c r="E999" s="503"/>
      <c r="F999" s="503"/>
      <c r="G999" s="503"/>
      <c r="H999" s="503"/>
      <c r="I999" s="503"/>
      <c r="J999" s="503"/>
      <c r="K999" s="503"/>
      <c r="L999" s="503"/>
      <c r="M999" s="503"/>
      <c r="N999" s="503"/>
      <c r="O999" s="503"/>
      <c r="P999" s="318" t="s">
        <v>329</v>
      </c>
      <c r="Q999" s="309">
        <v>10</v>
      </c>
      <c r="R999" s="309">
        <v>10</v>
      </c>
      <c r="S999" s="210">
        <f t="shared" si="349"/>
        <v>1</v>
      </c>
    </row>
    <row r="1000" spans="1:19" ht="31.15" customHeight="1" x14ac:dyDescent="0.25">
      <c r="A1000" s="528"/>
      <c r="B1000" s="507"/>
      <c r="C1000" s="500">
        <v>2023</v>
      </c>
      <c r="D1000" s="502">
        <v>0</v>
      </c>
      <c r="E1000" s="502">
        <v>0</v>
      </c>
      <c r="F1000" s="502">
        <v>0</v>
      </c>
      <c r="G1000" s="502">
        <v>0</v>
      </c>
      <c r="H1000" s="502">
        <v>0</v>
      </c>
      <c r="I1000" s="502">
        <v>0</v>
      </c>
      <c r="J1000" s="502">
        <v>0</v>
      </c>
      <c r="K1000" s="502">
        <v>0</v>
      </c>
      <c r="L1000" s="502">
        <v>0</v>
      </c>
      <c r="M1000" s="502">
        <v>0</v>
      </c>
      <c r="N1000" s="502">
        <v>0</v>
      </c>
      <c r="O1000" s="502">
        <v>0</v>
      </c>
      <c r="P1000" s="369" t="s">
        <v>328</v>
      </c>
      <c r="Q1000" s="351">
        <v>33</v>
      </c>
      <c r="R1000" s="351">
        <v>53</v>
      </c>
      <c r="S1000" s="210">
        <f t="shared" si="349"/>
        <v>1.606060606060606</v>
      </c>
    </row>
    <row r="1001" spans="1:19" ht="69" customHeight="1" x14ac:dyDescent="0.25">
      <c r="A1001" s="528"/>
      <c r="B1001" s="507"/>
      <c r="C1001" s="501"/>
      <c r="D1001" s="503"/>
      <c r="E1001" s="503"/>
      <c r="F1001" s="503"/>
      <c r="G1001" s="503"/>
      <c r="H1001" s="503"/>
      <c r="I1001" s="503"/>
      <c r="J1001" s="503"/>
      <c r="K1001" s="503"/>
      <c r="L1001" s="503"/>
      <c r="M1001" s="503"/>
      <c r="N1001" s="503"/>
      <c r="O1001" s="503"/>
      <c r="P1001" s="369" t="s">
        <v>329</v>
      </c>
      <c r="Q1001" s="351">
        <v>10</v>
      </c>
      <c r="R1001" s="351">
        <v>10</v>
      </c>
      <c r="S1001" s="210">
        <f t="shared" si="349"/>
        <v>1</v>
      </c>
    </row>
    <row r="1002" spans="1:19" ht="32.25" customHeight="1" x14ac:dyDescent="0.25">
      <c r="A1002" s="528"/>
      <c r="B1002" s="507"/>
      <c r="C1002" s="500">
        <v>2024</v>
      </c>
      <c r="D1002" s="502">
        <v>0</v>
      </c>
      <c r="E1002" s="502">
        <v>0</v>
      </c>
      <c r="F1002" s="502">
        <v>0</v>
      </c>
      <c r="G1002" s="502">
        <v>0</v>
      </c>
      <c r="H1002" s="502">
        <v>0</v>
      </c>
      <c r="I1002" s="502">
        <v>0</v>
      </c>
      <c r="J1002" s="502">
        <v>0</v>
      </c>
      <c r="K1002" s="502">
        <v>0</v>
      </c>
      <c r="L1002" s="502">
        <v>0</v>
      </c>
      <c r="M1002" s="502">
        <v>0</v>
      </c>
      <c r="N1002" s="502">
        <v>0</v>
      </c>
      <c r="O1002" s="502">
        <v>0</v>
      </c>
      <c r="P1002" s="465" t="s">
        <v>328</v>
      </c>
      <c r="Q1002" s="462">
        <v>33</v>
      </c>
      <c r="R1002" s="462">
        <v>53</v>
      </c>
      <c r="S1002" s="210">
        <f t="shared" ref="S1002:S1003" si="350">R1002/Q1002</f>
        <v>1.606060606060606</v>
      </c>
    </row>
    <row r="1003" spans="1:19" ht="74.25" customHeight="1" x14ac:dyDescent="0.25">
      <c r="A1003" s="529"/>
      <c r="B1003" s="501"/>
      <c r="C1003" s="501"/>
      <c r="D1003" s="503"/>
      <c r="E1003" s="503"/>
      <c r="F1003" s="503"/>
      <c r="G1003" s="503"/>
      <c r="H1003" s="503"/>
      <c r="I1003" s="503"/>
      <c r="J1003" s="503"/>
      <c r="K1003" s="503"/>
      <c r="L1003" s="503"/>
      <c r="M1003" s="503"/>
      <c r="N1003" s="503"/>
      <c r="O1003" s="503"/>
      <c r="P1003" s="465" t="s">
        <v>329</v>
      </c>
      <c r="Q1003" s="462">
        <v>10</v>
      </c>
      <c r="R1003" s="462">
        <v>10</v>
      </c>
      <c r="S1003" s="210">
        <f t="shared" si="350"/>
        <v>1</v>
      </c>
    </row>
    <row r="1004" spans="1:19" ht="15" customHeight="1" x14ac:dyDescent="0.25">
      <c r="A1004" s="545" t="s">
        <v>117</v>
      </c>
      <c r="B1004" s="514" t="s">
        <v>415</v>
      </c>
      <c r="C1004" s="10" t="s">
        <v>569</v>
      </c>
      <c r="D1004" s="11">
        <f>SUM(D1005:D1015)</f>
        <v>12763.699999999999</v>
      </c>
      <c r="E1004" s="11">
        <f t="shared" ref="E1004:M1004" si="351">SUM(E1005:E1015)</f>
        <v>12765.4</v>
      </c>
      <c r="F1004" s="11">
        <f t="shared" si="351"/>
        <v>0</v>
      </c>
      <c r="G1004" s="11">
        <f t="shared" si="351"/>
        <v>0</v>
      </c>
      <c r="H1004" s="11">
        <f t="shared" si="351"/>
        <v>0</v>
      </c>
      <c r="I1004" s="11">
        <f t="shared" si="351"/>
        <v>0</v>
      </c>
      <c r="J1004" s="11">
        <f t="shared" si="351"/>
        <v>12763.699999999999</v>
      </c>
      <c r="K1004" s="11">
        <f t="shared" si="351"/>
        <v>12765.4</v>
      </c>
      <c r="L1004" s="11">
        <f t="shared" si="351"/>
        <v>0</v>
      </c>
      <c r="M1004" s="11">
        <f t="shared" si="351"/>
        <v>0</v>
      </c>
      <c r="N1004" s="11">
        <v>100</v>
      </c>
      <c r="O1004" s="191">
        <f>E1004/D1004</f>
        <v>1.000133190219137</v>
      </c>
      <c r="P1004" s="523" t="s">
        <v>21</v>
      </c>
      <c r="Q1004" s="523" t="s">
        <v>21</v>
      </c>
      <c r="R1004" s="523" t="s">
        <v>21</v>
      </c>
      <c r="S1004" s="523" t="s">
        <v>21</v>
      </c>
    </row>
    <row r="1005" spans="1:19" x14ac:dyDescent="0.25">
      <c r="A1005" s="546"/>
      <c r="B1005" s="515"/>
      <c r="C1005" s="9">
        <v>2014</v>
      </c>
      <c r="D1005" s="11">
        <f t="shared" ref="D1005:D1010" si="352">SUM(D1017)</f>
        <v>1869.9</v>
      </c>
      <c r="E1005" s="11">
        <f t="shared" ref="E1005:M1005" si="353">SUM(E1017)</f>
        <v>1869.9</v>
      </c>
      <c r="F1005" s="11">
        <f t="shared" si="353"/>
        <v>0</v>
      </c>
      <c r="G1005" s="11">
        <f t="shared" si="353"/>
        <v>0</v>
      </c>
      <c r="H1005" s="11">
        <f t="shared" si="353"/>
        <v>0</v>
      </c>
      <c r="I1005" s="11">
        <f t="shared" si="353"/>
        <v>0</v>
      </c>
      <c r="J1005" s="11">
        <f t="shared" si="353"/>
        <v>1869.9</v>
      </c>
      <c r="K1005" s="11">
        <f t="shared" si="353"/>
        <v>1869.9</v>
      </c>
      <c r="L1005" s="11">
        <f t="shared" si="353"/>
        <v>0</v>
      </c>
      <c r="M1005" s="11">
        <f t="shared" si="353"/>
        <v>0</v>
      </c>
      <c r="N1005" s="11">
        <v>100</v>
      </c>
      <c r="O1005" s="11">
        <v>100</v>
      </c>
      <c r="P1005" s="524"/>
      <c r="Q1005" s="524"/>
      <c r="R1005" s="524"/>
      <c r="S1005" s="524"/>
    </row>
    <row r="1006" spans="1:19" x14ac:dyDescent="0.25">
      <c r="A1006" s="546"/>
      <c r="B1006" s="515"/>
      <c r="C1006" s="9">
        <v>2015</v>
      </c>
      <c r="D1006" s="11">
        <f t="shared" si="352"/>
        <v>1506.3</v>
      </c>
      <c r="E1006" s="11">
        <f t="shared" ref="E1006:M1006" si="354">SUM(E1018)</f>
        <v>1509.3</v>
      </c>
      <c r="F1006" s="11">
        <f t="shared" si="354"/>
        <v>0</v>
      </c>
      <c r="G1006" s="11">
        <f t="shared" si="354"/>
        <v>0</v>
      </c>
      <c r="H1006" s="11">
        <f t="shared" si="354"/>
        <v>0</v>
      </c>
      <c r="I1006" s="11">
        <f t="shared" si="354"/>
        <v>0</v>
      </c>
      <c r="J1006" s="11">
        <f t="shared" si="354"/>
        <v>1506.3</v>
      </c>
      <c r="K1006" s="11">
        <f t="shared" si="354"/>
        <v>1509.3</v>
      </c>
      <c r="L1006" s="11">
        <f t="shared" si="354"/>
        <v>0</v>
      </c>
      <c r="M1006" s="11">
        <f t="shared" si="354"/>
        <v>0</v>
      </c>
      <c r="N1006" s="11">
        <v>100</v>
      </c>
      <c r="O1006" s="11">
        <v>100</v>
      </c>
      <c r="P1006" s="524"/>
      <c r="Q1006" s="524"/>
      <c r="R1006" s="524"/>
      <c r="S1006" s="524"/>
    </row>
    <row r="1007" spans="1:19" x14ac:dyDescent="0.25">
      <c r="A1007" s="546"/>
      <c r="B1007" s="515"/>
      <c r="C1007" s="9">
        <v>2016</v>
      </c>
      <c r="D1007" s="11">
        <f t="shared" si="352"/>
        <v>1495.3</v>
      </c>
      <c r="E1007" s="11">
        <f t="shared" ref="E1007:M1007" si="355">SUM(E1019)</f>
        <v>1495.3</v>
      </c>
      <c r="F1007" s="11">
        <f t="shared" si="355"/>
        <v>0</v>
      </c>
      <c r="G1007" s="11">
        <f t="shared" si="355"/>
        <v>0</v>
      </c>
      <c r="H1007" s="11">
        <f t="shared" si="355"/>
        <v>0</v>
      </c>
      <c r="I1007" s="11">
        <f t="shared" si="355"/>
        <v>0</v>
      </c>
      <c r="J1007" s="11">
        <f t="shared" si="355"/>
        <v>1495.3</v>
      </c>
      <c r="K1007" s="11">
        <f t="shared" si="355"/>
        <v>1495.3</v>
      </c>
      <c r="L1007" s="11">
        <f t="shared" si="355"/>
        <v>0</v>
      </c>
      <c r="M1007" s="11">
        <f t="shared" si="355"/>
        <v>0</v>
      </c>
      <c r="N1007" s="11">
        <v>100</v>
      </c>
      <c r="O1007" s="11">
        <v>100</v>
      </c>
      <c r="P1007" s="524"/>
      <c r="Q1007" s="524"/>
      <c r="R1007" s="524"/>
      <c r="S1007" s="524"/>
    </row>
    <row r="1008" spans="1:19" x14ac:dyDescent="0.25">
      <c r="A1008" s="546"/>
      <c r="B1008" s="515"/>
      <c r="C1008" s="9">
        <v>2017</v>
      </c>
      <c r="D1008" s="11">
        <f t="shared" si="352"/>
        <v>1017</v>
      </c>
      <c r="E1008" s="11">
        <f t="shared" ref="E1008:M1008" si="356">SUM(E1020)</f>
        <v>1017</v>
      </c>
      <c r="F1008" s="11">
        <f t="shared" si="356"/>
        <v>0</v>
      </c>
      <c r="G1008" s="11">
        <f t="shared" si="356"/>
        <v>0</v>
      </c>
      <c r="H1008" s="11">
        <f t="shared" si="356"/>
        <v>0</v>
      </c>
      <c r="I1008" s="11">
        <f t="shared" si="356"/>
        <v>0</v>
      </c>
      <c r="J1008" s="11">
        <f t="shared" si="356"/>
        <v>1017</v>
      </c>
      <c r="K1008" s="11">
        <f t="shared" si="356"/>
        <v>1017</v>
      </c>
      <c r="L1008" s="11">
        <f t="shared" si="356"/>
        <v>0</v>
      </c>
      <c r="M1008" s="11">
        <f t="shared" si="356"/>
        <v>0</v>
      </c>
      <c r="N1008" s="11">
        <v>100</v>
      </c>
      <c r="O1008" s="11">
        <v>100</v>
      </c>
      <c r="P1008" s="524"/>
      <c r="Q1008" s="524"/>
      <c r="R1008" s="524"/>
      <c r="S1008" s="524"/>
    </row>
    <row r="1009" spans="1:19" x14ac:dyDescent="0.25">
      <c r="A1009" s="546"/>
      <c r="B1009" s="515"/>
      <c r="C1009" s="9">
        <v>2018</v>
      </c>
      <c r="D1009" s="11">
        <f t="shared" si="352"/>
        <v>517</v>
      </c>
      <c r="E1009" s="11">
        <f t="shared" ref="E1009:M1009" si="357">SUM(E1021)</f>
        <v>517</v>
      </c>
      <c r="F1009" s="11">
        <f t="shared" si="357"/>
        <v>0</v>
      </c>
      <c r="G1009" s="11">
        <f t="shared" si="357"/>
        <v>0</v>
      </c>
      <c r="H1009" s="11">
        <f t="shared" si="357"/>
        <v>0</v>
      </c>
      <c r="I1009" s="11">
        <f t="shared" si="357"/>
        <v>0</v>
      </c>
      <c r="J1009" s="11">
        <f t="shared" si="357"/>
        <v>517</v>
      </c>
      <c r="K1009" s="11">
        <f t="shared" si="357"/>
        <v>517</v>
      </c>
      <c r="L1009" s="11">
        <f t="shared" si="357"/>
        <v>0</v>
      </c>
      <c r="M1009" s="11">
        <f t="shared" si="357"/>
        <v>0</v>
      </c>
      <c r="N1009" s="11">
        <v>100</v>
      </c>
      <c r="O1009" s="11">
        <v>100</v>
      </c>
      <c r="P1009" s="524"/>
      <c r="Q1009" s="524"/>
      <c r="R1009" s="524"/>
      <c r="S1009" s="524"/>
    </row>
    <row r="1010" spans="1:19" x14ac:dyDescent="0.25">
      <c r="A1010" s="546"/>
      <c r="B1010" s="515"/>
      <c r="C1010" s="9">
        <v>2019</v>
      </c>
      <c r="D1010" s="11">
        <f t="shared" si="352"/>
        <v>80</v>
      </c>
      <c r="E1010" s="11">
        <f t="shared" ref="E1010:M1010" si="358">SUM(E1022)</f>
        <v>79.8</v>
      </c>
      <c r="F1010" s="11">
        <f t="shared" si="358"/>
        <v>0</v>
      </c>
      <c r="G1010" s="11">
        <f t="shared" si="358"/>
        <v>0</v>
      </c>
      <c r="H1010" s="11">
        <f t="shared" si="358"/>
        <v>0</v>
      </c>
      <c r="I1010" s="11">
        <f t="shared" si="358"/>
        <v>0</v>
      </c>
      <c r="J1010" s="11">
        <f t="shared" si="358"/>
        <v>80</v>
      </c>
      <c r="K1010" s="11">
        <f t="shared" si="358"/>
        <v>79.8</v>
      </c>
      <c r="L1010" s="11">
        <f t="shared" si="358"/>
        <v>0</v>
      </c>
      <c r="M1010" s="11">
        <f t="shared" si="358"/>
        <v>0</v>
      </c>
      <c r="N1010" s="11">
        <v>100</v>
      </c>
      <c r="O1010" s="11">
        <v>99.75</v>
      </c>
      <c r="P1010" s="524"/>
      <c r="Q1010" s="524"/>
      <c r="R1010" s="524"/>
      <c r="S1010" s="524"/>
    </row>
    <row r="1011" spans="1:19" x14ac:dyDescent="0.25">
      <c r="A1011" s="546"/>
      <c r="B1011" s="515"/>
      <c r="C1011" s="9">
        <v>2020</v>
      </c>
      <c r="D1011" s="11">
        <f>SUM(D1023)</f>
        <v>1306.4000000000001</v>
      </c>
      <c r="E1011" s="11">
        <f t="shared" ref="E1011:M1011" si="359">SUM(E1023)</f>
        <v>1306.4000000000001</v>
      </c>
      <c r="F1011" s="11">
        <f t="shared" si="359"/>
        <v>0</v>
      </c>
      <c r="G1011" s="11">
        <f t="shared" si="359"/>
        <v>0</v>
      </c>
      <c r="H1011" s="11">
        <f t="shared" si="359"/>
        <v>0</v>
      </c>
      <c r="I1011" s="11">
        <f t="shared" si="359"/>
        <v>0</v>
      </c>
      <c r="J1011" s="11">
        <f t="shared" si="359"/>
        <v>1306.4000000000001</v>
      </c>
      <c r="K1011" s="11">
        <f t="shared" si="359"/>
        <v>1306.4000000000001</v>
      </c>
      <c r="L1011" s="11">
        <f t="shared" si="359"/>
        <v>0</v>
      </c>
      <c r="M1011" s="11">
        <f t="shared" si="359"/>
        <v>0</v>
      </c>
      <c r="N1011" s="11">
        <v>100</v>
      </c>
      <c r="O1011" s="191">
        <f>E1011/D1011</f>
        <v>1</v>
      </c>
      <c r="P1011" s="524"/>
      <c r="Q1011" s="524"/>
      <c r="R1011" s="524"/>
      <c r="S1011" s="524"/>
    </row>
    <row r="1012" spans="1:19" x14ac:dyDescent="0.25">
      <c r="A1012" s="546"/>
      <c r="B1012" s="515"/>
      <c r="C1012" s="9">
        <v>2021</v>
      </c>
      <c r="D1012" s="11">
        <f>SUM(D1024)</f>
        <v>1369</v>
      </c>
      <c r="E1012" s="11">
        <f t="shared" ref="E1012:M1012" si="360">SUM(E1024)</f>
        <v>1369</v>
      </c>
      <c r="F1012" s="11">
        <f t="shared" si="360"/>
        <v>0</v>
      </c>
      <c r="G1012" s="11">
        <f t="shared" si="360"/>
        <v>0</v>
      </c>
      <c r="H1012" s="11">
        <f t="shared" si="360"/>
        <v>0</v>
      </c>
      <c r="I1012" s="11">
        <f t="shared" si="360"/>
        <v>0</v>
      </c>
      <c r="J1012" s="11">
        <f t="shared" si="360"/>
        <v>1369</v>
      </c>
      <c r="K1012" s="11">
        <f t="shared" si="360"/>
        <v>1369</v>
      </c>
      <c r="L1012" s="11">
        <f t="shared" si="360"/>
        <v>0</v>
      </c>
      <c r="M1012" s="11">
        <f t="shared" si="360"/>
        <v>0</v>
      </c>
      <c r="N1012" s="11">
        <v>100</v>
      </c>
      <c r="O1012" s="191">
        <f>E1012/D1012</f>
        <v>1</v>
      </c>
      <c r="P1012" s="524"/>
      <c r="Q1012" s="524"/>
      <c r="R1012" s="524"/>
      <c r="S1012" s="524"/>
    </row>
    <row r="1013" spans="1:19" x14ac:dyDescent="0.25">
      <c r="A1013" s="546"/>
      <c r="B1013" s="515"/>
      <c r="C1013" s="9">
        <v>2022</v>
      </c>
      <c r="D1013" s="11">
        <f>SUM(D1025)</f>
        <v>1522.8</v>
      </c>
      <c r="E1013" s="11">
        <f t="shared" ref="E1013:M1013" si="361">SUM(E1025)</f>
        <v>1522.8</v>
      </c>
      <c r="F1013" s="11">
        <f t="shared" si="361"/>
        <v>0</v>
      </c>
      <c r="G1013" s="11">
        <f t="shared" si="361"/>
        <v>0</v>
      </c>
      <c r="H1013" s="11">
        <f t="shared" si="361"/>
        <v>0</v>
      </c>
      <c r="I1013" s="11">
        <f t="shared" si="361"/>
        <v>0</v>
      </c>
      <c r="J1013" s="11">
        <f t="shared" si="361"/>
        <v>1522.8</v>
      </c>
      <c r="K1013" s="11">
        <f t="shared" si="361"/>
        <v>1522.8</v>
      </c>
      <c r="L1013" s="11">
        <f t="shared" si="361"/>
        <v>0</v>
      </c>
      <c r="M1013" s="11">
        <f t="shared" si="361"/>
        <v>0</v>
      </c>
      <c r="N1013" s="11">
        <v>100</v>
      </c>
      <c r="O1013" s="191">
        <f>E1013/D1013</f>
        <v>1</v>
      </c>
      <c r="P1013" s="524"/>
      <c r="Q1013" s="524"/>
      <c r="R1013" s="524"/>
      <c r="S1013" s="524"/>
    </row>
    <row r="1014" spans="1:19" x14ac:dyDescent="0.25">
      <c r="A1014" s="546"/>
      <c r="B1014" s="515"/>
      <c r="C1014" s="9">
        <v>2023</v>
      </c>
      <c r="D1014" s="11">
        <f>SUM(D1026)</f>
        <v>1040</v>
      </c>
      <c r="E1014" s="11">
        <f t="shared" ref="E1014:M1014" si="362">SUM(E1026)</f>
        <v>1040</v>
      </c>
      <c r="F1014" s="11">
        <f t="shared" si="362"/>
        <v>0</v>
      </c>
      <c r="G1014" s="11">
        <f t="shared" si="362"/>
        <v>0</v>
      </c>
      <c r="H1014" s="11">
        <f t="shared" si="362"/>
        <v>0</v>
      </c>
      <c r="I1014" s="11">
        <f t="shared" si="362"/>
        <v>0</v>
      </c>
      <c r="J1014" s="11">
        <f t="shared" si="362"/>
        <v>1040</v>
      </c>
      <c r="K1014" s="11">
        <f t="shared" si="362"/>
        <v>1040</v>
      </c>
      <c r="L1014" s="11">
        <f t="shared" si="362"/>
        <v>0</v>
      </c>
      <c r="M1014" s="11">
        <f t="shared" si="362"/>
        <v>0</v>
      </c>
      <c r="N1014" s="11">
        <v>100</v>
      </c>
      <c r="O1014" s="191">
        <v>1</v>
      </c>
      <c r="P1014" s="524"/>
      <c r="Q1014" s="524"/>
      <c r="R1014" s="524"/>
      <c r="S1014" s="524"/>
    </row>
    <row r="1015" spans="1:19" x14ac:dyDescent="0.25">
      <c r="A1015" s="547"/>
      <c r="B1015" s="516"/>
      <c r="C1015" s="9">
        <v>2024</v>
      </c>
      <c r="D1015" s="11">
        <f>SUM(D1027)</f>
        <v>1040</v>
      </c>
      <c r="E1015" s="11">
        <f t="shared" ref="E1015:M1015" si="363">SUM(E1027)</f>
        <v>1038.9000000000001</v>
      </c>
      <c r="F1015" s="11">
        <f t="shared" si="363"/>
        <v>0</v>
      </c>
      <c r="G1015" s="11">
        <f t="shared" si="363"/>
        <v>0</v>
      </c>
      <c r="H1015" s="11">
        <f t="shared" si="363"/>
        <v>0</v>
      </c>
      <c r="I1015" s="11">
        <f t="shared" si="363"/>
        <v>0</v>
      </c>
      <c r="J1015" s="11">
        <f t="shared" si="363"/>
        <v>1040</v>
      </c>
      <c r="K1015" s="11">
        <f t="shared" si="363"/>
        <v>1038.9000000000001</v>
      </c>
      <c r="L1015" s="11">
        <f t="shared" si="363"/>
        <v>0</v>
      </c>
      <c r="M1015" s="11">
        <f t="shared" si="363"/>
        <v>0</v>
      </c>
      <c r="N1015" s="11">
        <v>100</v>
      </c>
      <c r="O1015" s="191">
        <f>E1015/D1015</f>
        <v>0.99894230769230774</v>
      </c>
      <c r="P1015" s="525"/>
      <c r="Q1015" s="525"/>
      <c r="R1015" s="525"/>
      <c r="S1015" s="525"/>
    </row>
    <row r="1016" spans="1:19" ht="18.75" customHeight="1" x14ac:dyDescent="0.25">
      <c r="A1016" s="568" t="s">
        <v>119</v>
      </c>
      <c r="B1016" s="571" t="s">
        <v>132</v>
      </c>
      <c r="C1016" s="16" t="s">
        <v>569</v>
      </c>
      <c r="D1016" s="17">
        <f>SUM(D1017:D1027)</f>
        <v>12763.699999999999</v>
      </c>
      <c r="E1016" s="17">
        <f t="shared" ref="E1016:M1016" si="364">SUM(E1017:E1027)</f>
        <v>12765.4</v>
      </c>
      <c r="F1016" s="17">
        <f t="shared" si="364"/>
        <v>0</v>
      </c>
      <c r="G1016" s="17">
        <f t="shared" si="364"/>
        <v>0</v>
      </c>
      <c r="H1016" s="17">
        <f t="shared" si="364"/>
        <v>0</v>
      </c>
      <c r="I1016" s="17">
        <f t="shared" si="364"/>
        <v>0</v>
      </c>
      <c r="J1016" s="17">
        <f t="shared" si="364"/>
        <v>12763.699999999999</v>
      </c>
      <c r="K1016" s="17">
        <f t="shared" si="364"/>
        <v>12765.4</v>
      </c>
      <c r="L1016" s="17">
        <f t="shared" si="364"/>
        <v>0</v>
      </c>
      <c r="M1016" s="17">
        <f t="shared" si="364"/>
        <v>0</v>
      </c>
      <c r="N1016" s="17">
        <v>100</v>
      </c>
      <c r="O1016" s="196">
        <f>E1016/D1016</f>
        <v>1.000133190219137</v>
      </c>
      <c r="P1016" s="559" t="s">
        <v>21</v>
      </c>
      <c r="Q1016" s="559" t="s">
        <v>21</v>
      </c>
      <c r="R1016" s="559" t="s">
        <v>21</v>
      </c>
      <c r="S1016" s="559" t="s">
        <v>21</v>
      </c>
    </row>
    <row r="1017" spans="1:19" ht="18" customHeight="1" x14ac:dyDescent="0.25">
      <c r="A1017" s="569"/>
      <c r="B1017" s="572"/>
      <c r="C1017" s="16">
        <v>2014</v>
      </c>
      <c r="D1017" s="17">
        <f>SUM(D1028+D1029+D1030+D1031)</f>
        <v>1869.9</v>
      </c>
      <c r="E1017" s="17">
        <f t="shared" ref="E1017:M1017" si="365">SUM(E1028+E1029+E1030+E1031)</f>
        <v>1869.9</v>
      </c>
      <c r="F1017" s="17">
        <f t="shared" si="365"/>
        <v>0</v>
      </c>
      <c r="G1017" s="17">
        <f t="shared" si="365"/>
        <v>0</v>
      </c>
      <c r="H1017" s="17">
        <f t="shared" si="365"/>
        <v>0</v>
      </c>
      <c r="I1017" s="17">
        <f t="shared" si="365"/>
        <v>0</v>
      </c>
      <c r="J1017" s="17">
        <f t="shared" si="365"/>
        <v>1869.9</v>
      </c>
      <c r="K1017" s="17">
        <f t="shared" si="365"/>
        <v>1869.9</v>
      </c>
      <c r="L1017" s="17">
        <f t="shared" si="365"/>
        <v>0</v>
      </c>
      <c r="M1017" s="17">
        <f t="shared" si="365"/>
        <v>0</v>
      </c>
      <c r="N1017" s="17">
        <v>100</v>
      </c>
      <c r="O1017" s="17">
        <v>100</v>
      </c>
      <c r="P1017" s="559"/>
      <c r="Q1017" s="559"/>
      <c r="R1017" s="559"/>
      <c r="S1017" s="559"/>
    </row>
    <row r="1018" spans="1:19" ht="15.75" customHeight="1" x14ac:dyDescent="0.25">
      <c r="A1018" s="569"/>
      <c r="B1018" s="572"/>
      <c r="C1018" s="16">
        <v>2015</v>
      </c>
      <c r="D1018" s="17">
        <f>SUM(D1032+D1033)</f>
        <v>1506.3</v>
      </c>
      <c r="E1018" s="17">
        <f t="shared" ref="E1018:M1018" si="366">SUM(E1032+E1033)</f>
        <v>1509.3</v>
      </c>
      <c r="F1018" s="17">
        <f t="shared" si="366"/>
        <v>0</v>
      </c>
      <c r="G1018" s="17">
        <f t="shared" si="366"/>
        <v>0</v>
      </c>
      <c r="H1018" s="17">
        <f t="shared" si="366"/>
        <v>0</v>
      </c>
      <c r="I1018" s="17">
        <f t="shared" si="366"/>
        <v>0</v>
      </c>
      <c r="J1018" s="17">
        <f t="shared" si="366"/>
        <v>1506.3</v>
      </c>
      <c r="K1018" s="17">
        <f t="shared" si="366"/>
        <v>1509.3</v>
      </c>
      <c r="L1018" s="17">
        <f t="shared" si="366"/>
        <v>0</v>
      </c>
      <c r="M1018" s="17">
        <f t="shared" si="366"/>
        <v>0</v>
      </c>
      <c r="N1018" s="17">
        <v>100</v>
      </c>
      <c r="O1018" s="17">
        <v>100</v>
      </c>
      <c r="P1018" s="559"/>
      <c r="Q1018" s="559"/>
      <c r="R1018" s="559"/>
      <c r="S1018" s="559"/>
    </row>
    <row r="1019" spans="1:19" ht="15.75" customHeight="1" x14ac:dyDescent="0.25">
      <c r="A1019" s="569"/>
      <c r="B1019" s="572"/>
      <c r="C1019" s="16">
        <v>2016</v>
      </c>
      <c r="D1019" s="17">
        <f>SUM(D1034+D1035)</f>
        <v>1495.3</v>
      </c>
      <c r="E1019" s="17">
        <f t="shared" ref="E1019:M1019" si="367">SUM(E1034+E1035)</f>
        <v>1495.3</v>
      </c>
      <c r="F1019" s="17">
        <f t="shared" si="367"/>
        <v>0</v>
      </c>
      <c r="G1019" s="17">
        <f t="shared" si="367"/>
        <v>0</v>
      </c>
      <c r="H1019" s="17">
        <f t="shared" si="367"/>
        <v>0</v>
      </c>
      <c r="I1019" s="17">
        <f t="shared" si="367"/>
        <v>0</v>
      </c>
      <c r="J1019" s="17">
        <f t="shared" si="367"/>
        <v>1495.3</v>
      </c>
      <c r="K1019" s="17">
        <f t="shared" si="367"/>
        <v>1495.3</v>
      </c>
      <c r="L1019" s="17">
        <f t="shared" si="367"/>
        <v>0</v>
      </c>
      <c r="M1019" s="17">
        <f t="shared" si="367"/>
        <v>0</v>
      </c>
      <c r="N1019" s="17">
        <v>100</v>
      </c>
      <c r="O1019" s="17">
        <v>100</v>
      </c>
      <c r="P1019" s="559"/>
      <c r="Q1019" s="559"/>
      <c r="R1019" s="559"/>
      <c r="S1019" s="559"/>
    </row>
    <row r="1020" spans="1:19" ht="15.75" customHeight="1" x14ac:dyDescent="0.25">
      <c r="A1020" s="569"/>
      <c r="B1020" s="572"/>
      <c r="C1020" s="16">
        <v>2017</v>
      </c>
      <c r="D1020" s="17">
        <f>SUM(D1036:D1037)</f>
        <v>1017</v>
      </c>
      <c r="E1020" s="17">
        <f t="shared" ref="E1020:M1020" si="368">SUM(E1036:E1037)</f>
        <v>1017</v>
      </c>
      <c r="F1020" s="17">
        <f t="shared" si="368"/>
        <v>0</v>
      </c>
      <c r="G1020" s="17">
        <f t="shared" si="368"/>
        <v>0</v>
      </c>
      <c r="H1020" s="17">
        <f t="shared" si="368"/>
        <v>0</v>
      </c>
      <c r="I1020" s="17">
        <f t="shared" si="368"/>
        <v>0</v>
      </c>
      <c r="J1020" s="17">
        <f t="shared" si="368"/>
        <v>1017</v>
      </c>
      <c r="K1020" s="17">
        <f t="shared" si="368"/>
        <v>1017</v>
      </c>
      <c r="L1020" s="17">
        <f t="shared" si="368"/>
        <v>0</v>
      </c>
      <c r="M1020" s="17">
        <f t="shared" si="368"/>
        <v>0</v>
      </c>
      <c r="N1020" s="17">
        <v>100</v>
      </c>
      <c r="O1020" s="17">
        <v>100</v>
      </c>
      <c r="P1020" s="559"/>
      <c r="Q1020" s="559"/>
      <c r="R1020" s="559"/>
      <c r="S1020" s="559"/>
    </row>
    <row r="1021" spans="1:19" ht="15.75" customHeight="1" x14ac:dyDescent="0.25">
      <c r="A1021" s="569"/>
      <c r="B1021" s="572"/>
      <c r="C1021" s="16">
        <v>2018</v>
      </c>
      <c r="D1021" s="17">
        <f>SUM(D1038+D1039)</f>
        <v>517</v>
      </c>
      <c r="E1021" s="17">
        <f t="shared" ref="E1021:M1021" si="369">SUM(E1038+E1039)</f>
        <v>517</v>
      </c>
      <c r="F1021" s="17">
        <f t="shared" si="369"/>
        <v>0</v>
      </c>
      <c r="G1021" s="17">
        <f t="shared" si="369"/>
        <v>0</v>
      </c>
      <c r="H1021" s="17">
        <f t="shared" si="369"/>
        <v>0</v>
      </c>
      <c r="I1021" s="17">
        <f t="shared" si="369"/>
        <v>0</v>
      </c>
      <c r="J1021" s="17">
        <f t="shared" si="369"/>
        <v>517</v>
      </c>
      <c r="K1021" s="17">
        <f t="shared" si="369"/>
        <v>517</v>
      </c>
      <c r="L1021" s="17">
        <f t="shared" si="369"/>
        <v>0</v>
      </c>
      <c r="M1021" s="17">
        <f t="shared" si="369"/>
        <v>0</v>
      </c>
      <c r="N1021" s="17">
        <v>100</v>
      </c>
      <c r="O1021" s="17">
        <v>100</v>
      </c>
      <c r="P1021" s="559"/>
      <c r="Q1021" s="559"/>
      <c r="R1021" s="559"/>
      <c r="S1021" s="559"/>
    </row>
    <row r="1022" spans="1:19" ht="15.75" customHeight="1" x14ac:dyDescent="0.25">
      <c r="A1022" s="569"/>
      <c r="B1022" s="572"/>
      <c r="C1022" s="16">
        <v>2019</v>
      </c>
      <c r="D1022" s="17">
        <f>SUM(D1040+D1041)</f>
        <v>80</v>
      </c>
      <c r="E1022" s="17">
        <f t="shared" ref="E1022:M1022" si="370">SUM(E1040+E1041)</f>
        <v>79.8</v>
      </c>
      <c r="F1022" s="17">
        <f t="shared" si="370"/>
        <v>0</v>
      </c>
      <c r="G1022" s="17">
        <f t="shared" si="370"/>
        <v>0</v>
      </c>
      <c r="H1022" s="17">
        <f t="shared" si="370"/>
        <v>0</v>
      </c>
      <c r="I1022" s="17">
        <f t="shared" si="370"/>
        <v>0</v>
      </c>
      <c r="J1022" s="17">
        <f t="shared" si="370"/>
        <v>80</v>
      </c>
      <c r="K1022" s="17">
        <f t="shared" si="370"/>
        <v>79.8</v>
      </c>
      <c r="L1022" s="17">
        <f t="shared" si="370"/>
        <v>0</v>
      </c>
      <c r="M1022" s="17">
        <f t="shared" si="370"/>
        <v>0</v>
      </c>
      <c r="N1022" s="17">
        <v>100</v>
      </c>
      <c r="O1022" s="17">
        <v>99.75</v>
      </c>
      <c r="P1022" s="559"/>
      <c r="Q1022" s="559"/>
      <c r="R1022" s="559"/>
      <c r="S1022" s="559"/>
    </row>
    <row r="1023" spans="1:19" ht="15.75" customHeight="1" x14ac:dyDescent="0.25">
      <c r="A1023" s="569"/>
      <c r="B1023" s="572"/>
      <c r="C1023" s="16">
        <v>2020</v>
      </c>
      <c r="D1023" s="17">
        <f>SUM(D1042+D1043)</f>
        <v>1306.4000000000001</v>
      </c>
      <c r="E1023" s="17">
        <f t="shared" ref="E1023:M1023" si="371">SUM(E1042+E1043)</f>
        <v>1306.4000000000001</v>
      </c>
      <c r="F1023" s="17">
        <f t="shared" si="371"/>
        <v>0</v>
      </c>
      <c r="G1023" s="17">
        <f t="shared" si="371"/>
        <v>0</v>
      </c>
      <c r="H1023" s="17">
        <f t="shared" si="371"/>
        <v>0</v>
      </c>
      <c r="I1023" s="17">
        <f t="shared" si="371"/>
        <v>0</v>
      </c>
      <c r="J1023" s="17">
        <f t="shared" si="371"/>
        <v>1306.4000000000001</v>
      </c>
      <c r="K1023" s="17">
        <f t="shared" si="371"/>
        <v>1306.4000000000001</v>
      </c>
      <c r="L1023" s="17">
        <f t="shared" si="371"/>
        <v>0</v>
      </c>
      <c r="M1023" s="17">
        <f t="shared" si="371"/>
        <v>0</v>
      </c>
      <c r="N1023" s="17">
        <v>100</v>
      </c>
      <c r="O1023" s="17">
        <v>100</v>
      </c>
      <c r="P1023" s="559"/>
      <c r="Q1023" s="559"/>
      <c r="R1023" s="559"/>
      <c r="S1023" s="559"/>
    </row>
    <row r="1024" spans="1:19" ht="15.75" customHeight="1" x14ac:dyDescent="0.25">
      <c r="A1024" s="569"/>
      <c r="B1024" s="572"/>
      <c r="C1024" s="16">
        <v>2021</v>
      </c>
      <c r="D1024" s="17">
        <f>SUM(D1044+D1045)</f>
        <v>1369</v>
      </c>
      <c r="E1024" s="17">
        <f t="shared" ref="E1024:M1024" si="372">SUM(E1044+E1045)</f>
        <v>1369</v>
      </c>
      <c r="F1024" s="17">
        <f t="shared" si="372"/>
        <v>0</v>
      </c>
      <c r="G1024" s="17">
        <f t="shared" si="372"/>
        <v>0</v>
      </c>
      <c r="H1024" s="17">
        <f t="shared" si="372"/>
        <v>0</v>
      </c>
      <c r="I1024" s="17">
        <f t="shared" si="372"/>
        <v>0</v>
      </c>
      <c r="J1024" s="17">
        <f t="shared" si="372"/>
        <v>1369</v>
      </c>
      <c r="K1024" s="17">
        <f t="shared" si="372"/>
        <v>1369</v>
      </c>
      <c r="L1024" s="17">
        <f t="shared" si="372"/>
        <v>0</v>
      </c>
      <c r="M1024" s="17">
        <f t="shared" si="372"/>
        <v>0</v>
      </c>
      <c r="N1024" s="17">
        <v>100</v>
      </c>
      <c r="O1024" s="17">
        <v>100</v>
      </c>
      <c r="P1024" s="559"/>
      <c r="Q1024" s="559"/>
      <c r="R1024" s="559"/>
      <c r="S1024" s="559"/>
    </row>
    <row r="1025" spans="1:19" ht="15.75" customHeight="1" x14ac:dyDescent="0.25">
      <c r="A1025" s="569"/>
      <c r="B1025" s="572"/>
      <c r="C1025" s="16">
        <v>2022</v>
      </c>
      <c r="D1025" s="17">
        <f>SUM(D1046+D1047)</f>
        <v>1522.8</v>
      </c>
      <c r="E1025" s="17">
        <f t="shared" ref="E1025:M1025" si="373">SUM(E1046+E1047)</f>
        <v>1522.8</v>
      </c>
      <c r="F1025" s="17">
        <f t="shared" si="373"/>
        <v>0</v>
      </c>
      <c r="G1025" s="17">
        <f t="shared" si="373"/>
        <v>0</v>
      </c>
      <c r="H1025" s="17">
        <f t="shared" si="373"/>
        <v>0</v>
      </c>
      <c r="I1025" s="17">
        <f t="shared" si="373"/>
        <v>0</v>
      </c>
      <c r="J1025" s="17">
        <f t="shared" si="373"/>
        <v>1522.8</v>
      </c>
      <c r="K1025" s="17">
        <f t="shared" si="373"/>
        <v>1522.8</v>
      </c>
      <c r="L1025" s="17">
        <f t="shared" si="373"/>
        <v>0</v>
      </c>
      <c r="M1025" s="17">
        <f t="shared" si="373"/>
        <v>0</v>
      </c>
      <c r="N1025" s="17">
        <v>100</v>
      </c>
      <c r="O1025" s="17">
        <v>100</v>
      </c>
      <c r="P1025" s="559"/>
      <c r="Q1025" s="559"/>
      <c r="R1025" s="559"/>
      <c r="S1025" s="559"/>
    </row>
    <row r="1026" spans="1:19" ht="15.75" customHeight="1" x14ac:dyDescent="0.25">
      <c r="A1026" s="569"/>
      <c r="B1026" s="572"/>
      <c r="C1026" s="16">
        <v>2023</v>
      </c>
      <c r="D1026" s="17">
        <f>SUM(D1048+D1049)</f>
        <v>1040</v>
      </c>
      <c r="E1026" s="17">
        <f t="shared" ref="E1026:M1026" si="374">SUM(E1048+E1049)</f>
        <v>1040</v>
      </c>
      <c r="F1026" s="17">
        <f t="shared" si="374"/>
        <v>0</v>
      </c>
      <c r="G1026" s="17">
        <f t="shared" si="374"/>
        <v>0</v>
      </c>
      <c r="H1026" s="17">
        <f t="shared" si="374"/>
        <v>0</v>
      </c>
      <c r="I1026" s="17">
        <f t="shared" si="374"/>
        <v>0</v>
      </c>
      <c r="J1026" s="17">
        <f t="shared" si="374"/>
        <v>1040</v>
      </c>
      <c r="K1026" s="17">
        <f t="shared" si="374"/>
        <v>1040</v>
      </c>
      <c r="L1026" s="17">
        <f t="shared" si="374"/>
        <v>0</v>
      </c>
      <c r="M1026" s="17">
        <f t="shared" si="374"/>
        <v>0</v>
      </c>
      <c r="N1026" s="17">
        <v>100</v>
      </c>
      <c r="O1026" s="17">
        <v>100</v>
      </c>
      <c r="P1026" s="559"/>
      <c r="Q1026" s="559"/>
      <c r="R1026" s="559"/>
      <c r="S1026" s="559"/>
    </row>
    <row r="1027" spans="1:19" ht="15.75" customHeight="1" x14ac:dyDescent="0.25">
      <c r="A1027" s="569"/>
      <c r="B1027" s="573"/>
      <c r="C1027" s="16">
        <v>2024</v>
      </c>
      <c r="D1027" s="17">
        <f>SUM(D1050+D1051)</f>
        <v>1040</v>
      </c>
      <c r="E1027" s="17">
        <f t="shared" ref="E1027:M1027" si="375">SUM(E1050+E1051)</f>
        <v>1038.9000000000001</v>
      </c>
      <c r="F1027" s="17">
        <f t="shared" si="375"/>
        <v>0</v>
      </c>
      <c r="G1027" s="17">
        <f t="shared" si="375"/>
        <v>0</v>
      </c>
      <c r="H1027" s="17">
        <f t="shared" si="375"/>
        <v>0</v>
      </c>
      <c r="I1027" s="17">
        <f t="shared" si="375"/>
        <v>0</v>
      </c>
      <c r="J1027" s="17">
        <f t="shared" si="375"/>
        <v>1040</v>
      </c>
      <c r="K1027" s="17">
        <f t="shared" si="375"/>
        <v>1038.9000000000001</v>
      </c>
      <c r="L1027" s="17">
        <f t="shared" si="375"/>
        <v>0</v>
      </c>
      <c r="M1027" s="17">
        <f t="shared" si="375"/>
        <v>0</v>
      </c>
      <c r="N1027" s="17">
        <v>100</v>
      </c>
      <c r="O1027" s="196">
        <f>E1027/D1027</f>
        <v>0.99894230769230774</v>
      </c>
      <c r="P1027" s="559"/>
      <c r="Q1027" s="559"/>
      <c r="R1027" s="559"/>
      <c r="S1027" s="559"/>
    </row>
    <row r="1028" spans="1:19" ht="44.25" customHeight="1" x14ac:dyDescent="0.25">
      <c r="A1028" s="569"/>
      <c r="B1028" s="32" t="s">
        <v>133</v>
      </c>
      <c r="C1028" s="6">
        <v>2014</v>
      </c>
      <c r="D1028" s="70">
        <v>60</v>
      </c>
      <c r="E1028" s="70">
        <v>60</v>
      </c>
      <c r="F1028" s="70">
        <v>0</v>
      </c>
      <c r="G1028" s="70">
        <v>0</v>
      </c>
      <c r="H1028" s="70">
        <v>0</v>
      </c>
      <c r="I1028" s="70">
        <v>0</v>
      </c>
      <c r="J1028" s="70">
        <v>60</v>
      </c>
      <c r="K1028" s="70">
        <v>60</v>
      </c>
      <c r="L1028" s="70">
        <v>0</v>
      </c>
      <c r="M1028" s="70">
        <v>0</v>
      </c>
      <c r="N1028" s="70">
        <v>100</v>
      </c>
      <c r="O1028" s="70">
        <v>100</v>
      </c>
      <c r="P1028" s="507" t="s">
        <v>137</v>
      </c>
      <c r="Q1028" s="528" t="s">
        <v>253</v>
      </c>
      <c r="R1028" s="528" t="s">
        <v>253</v>
      </c>
      <c r="S1028" s="528" t="s">
        <v>252</v>
      </c>
    </row>
    <row r="1029" spans="1:19" ht="52.5" customHeight="1" x14ac:dyDescent="0.25">
      <c r="A1029" s="569"/>
      <c r="B1029" s="32" t="s">
        <v>134</v>
      </c>
      <c r="C1029" s="6">
        <v>2014</v>
      </c>
      <c r="D1029" s="70">
        <v>9.9</v>
      </c>
      <c r="E1029" s="70">
        <v>9.9</v>
      </c>
      <c r="F1029" s="70">
        <v>0</v>
      </c>
      <c r="G1029" s="70">
        <v>0</v>
      </c>
      <c r="H1029" s="70">
        <v>0</v>
      </c>
      <c r="I1029" s="70">
        <v>0</v>
      </c>
      <c r="J1029" s="70">
        <v>9.9</v>
      </c>
      <c r="K1029" s="70">
        <v>9.9</v>
      </c>
      <c r="L1029" s="70">
        <v>0</v>
      </c>
      <c r="M1029" s="70">
        <v>0</v>
      </c>
      <c r="N1029" s="70">
        <v>100</v>
      </c>
      <c r="O1029" s="70">
        <v>100</v>
      </c>
      <c r="P1029" s="507"/>
      <c r="Q1029" s="528"/>
      <c r="R1029" s="528"/>
      <c r="S1029" s="528"/>
    </row>
    <row r="1030" spans="1:19" ht="49.5" customHeight="1" x14ac:dyDescent="0.25">
      <c r="A1030" s="569"/>
      <c r="B1030" s="32" t="s">
        <v>135</v>
      </c>
      <c r="C1030" s="6">
        <v>2014</v>
      </c>
      <c r="D1030" s="70">
        <v>1200</v>
      </c>
      <c r="E1030" s="70">
        <v>1200</v>
      </c>
      <c r="F1030" s="70">
        <v>0</v>
      </c>
      <c r="G1030" s="70">
        <v>0</v>
      </c>
      <c r="H1030" s="70">
        <v>0</v>
      </c>
      <c r="I1030" s="70">
        <v>0</v>
      </c>
      <c r="J1030" s="70">
        <v>1200</v>
      </c>
      <c r="K1030" s="70">
        <v>1200</v>
      </c>
      <c r="L1030" s="70">
        <v>0</v>
      </c>
      <c r="M1030" s="70">
        <v>0</v>
      </c>
      <c r="N1030" s="70">
        <v>100</v>
      </c>
      <c r="O1030" s="70">
        <v>100</v>
      </c>
      <c r="P1030" s="507"/>
      <c r="Q1030" s="528"/>
      <c r="R1030" s="528"/>
      <c r="S1030" s="528"/>
    </row>
    <row r="1031" spans="1:19" ht="46.5" customHeight="1" x14ac:dyDescent="0.25">
      <c r="A1031" s="569"/>
      <c r="B1031" s="32" t="s">
        <v>136</v>
      </c>
      <c r="C1031" s="6">
        <v>2014</v>
      </c>
      <c r="D1031" s="70">
        <v>600</v>
      </c>
      <c r="E1031" s="70">
        <v>600</v>
      </c>
      <c r="F1031" s="70">
        <v>0</v>
      </c>
      <c r="G1031" s="70">
        <v>0</v>
      </c>
      <c r="H1031" s="70">
        <v>0</v>
      </c>
      <c r="I1031" s="70">
        <v>0</v>
      </c>
      <c r="J1031" s="70">
        <v>600</v>
      </c>
      <c r="K1031" s="70">
        <v>600</v>
      </c>
      <c r="L1031" s="70">
        <v>0</v>
      </c>
      <c r="M1031" s="70">
        <v>0</v>
      </c>
      <c r="N1031" s="70">
        <v>100</v>
      </c>
      <c r="O1031" s="70">
        <v>100</v>
      </c>
      <c r="P1031" s="501"/>
      <c r="Q1031" s="529"/>
      <c r="R1031" s="529"/>
      <c r="S1031" s="529"/>
    </row>
    <row r="1032" spans="1:19" ht="115.5" customHeight="1" x14ac:dyDescent="0.25">
      <c r="A1032" s="569"/>
      <c r="B1032" s="32" t="s">
        <v>134</v>
      </c>
      <c r="C1032" s="6">
        <v>2015</v>
      </c>
      <c r="D1032" s="70">
        <v>6.3</v>
      </c>
      <c r="E1032" s="70">
        <v>9.3000000000000007</v>
      </c>
      <c r="F1032" s="70">
        <v>0</v>
      </c>
      <c r="G1032" s="70">
        <v>0</v>
      </c>
      <c r="H1032" s="70">
        <v>0</v>
      </c>
      <c r="I1032" s="70">
        <v>0</v>
      </c>
      <c r="J1032" s="70">
        <v>6.3</v>
      </c>
      <c r="K1032" s="70">
        <v>9.3000000000000007</v>
      </c>
      <c r="L1032" s="70">
        <v>0</v>
      </c>
      <c r="M1032" s="70">
        <v>0</v>
      </c>
      <c r="N1032" s="70">
        <v>100</v>
      </c>
      <c r="O1032" s="70">
        <v>109.52</v>
      </c>
      <c r="P1032" s="500" t="s">
        <v>137</v>
      </c>
      <c r="Q1032" s="527" t="s">
        <v>254</v>
      </c>
      <c r="R1032" s="527" t="s">
        <v>254</v>
      </c>
      <c r="S1032" s="527" t="s">
        <v>252</v>
      </c>
    </row>
    <row r="1033" spans="1:19" ht="79.5" customHeight="1" x14ac:dyDescent="0.25">
      <c r="A1033" s="569"/>
      <c r="B1033" s="32" t="s">
        <v>135</v>
      </c>
      <c r="C1033" s="6">
        <v>2015</v>
      </c>
      <c r="D1033" s="70">
        <v>1500</v>
      </c>
      <c r="E1033" s="70">
        <v>1500</v>
      </c>
      <c r="F1033" s="70">
        <v>0</v>
      </c>
      <c r="G1033" s="70">
        <v>0</v>
      </c>
      <c r="H1033" s="70">
        <v>0</v>
      </c>
      <c r="I1033" s="70">
        <v>0</v>
      </c>
      <c r="J1033" s="70">
        <v>1500</v>
      </c>
      <c r="K1033" s="70">
        <v>1500</v>
      </c>
      <c r="L1033" s="70">
        <v>0</v>
      </c>
      <c r="M1033" s="70">
        <v>0</v>
      </c>
      <c r="N1033" s="70">
        <v>100</v>
      </c>
      <c r="O1033" s="70">
        <v>100</v>
      </c>
      <c r="P1033" s="501"/>
      <c r="Q1033" s="529"/>
      <c r="R1033" s="529"/>
      <c r="S1033" s="529"/>
    </row>
    <row r="1034" spans="1:19" ht="79.5" customHeight="1" x14ac:dyDescent="0.25">
      <c r="A1034" s="569"/>
      <c r="B1034" s="32" t="s">
        <v>134</v>
      </c>
      <c r="C1034" s="6">
        <v>2016</v>
      </c>
      <c r="D1034" s="70">
        <v>10</v>
      </c>
      <c r="E1034" s="70">
        <v>10</v>
      </c>
      <c r="F1034" s="70">
        <v>0</v>
      </c>
      <c r="G1034" s="70">
        <v>0</v>
      </c>
      <c r="H1034" s="70">
        <v>0</v>
      </c>
      <c r="I1034" s="70">
        <v>0</v>
      </c>
      <c r="J1034" s="70">
        <v>10</v>
      </c>
      <c r="K1034" s="70">
        <v>10</v>
      </c>
      <c r="L1034" s="70">
        <v>0</v>
      </c>
      <c r="M1034" s="70">
        <v>0</v>
      </c>
      <c r="N1034" s="70">
        <v>100</v>
      </c>
      <c r="O1034" s="70">
        <v>100</v>
      </c>
      <c r="P1034" s="500" t="s">
        <v>137</v>
      </c>
      <c r="Q1034" s="527" t="s">
        <v>254</v>
      </c>
      <c r="R1034" s="527" t="s">
        <v>254</v>
      </c>
      <c r="S1034" s="527" t="s">
        <v>252</v>
      </c>
    </row>
    <row r="1035" spans="1:19" ht="113.25" customHeight="1" x14ac:dyDescent="0.25">
      <c r="A1035" s="569"/>
      <c r="B1035" s="32" t="s">
        <v>135</v>
      </c>
      <c r="C1035" s="6">
        <v>2016</v>
      </c>
      <c r="D1035" s="70">
        <v>1485.3</v>
      </c>
      <c r="E1035" s="70">
        <v>1485.3</v>
      </c>
      <c r="F1035" s="70">
        <v>0</v>
      </c>
      <c r="G1035" s="70">
        <v>0</v>
      </c>
      <c r="H1035" s="70">
        <v>0</v>
      </c>
      <c r="I1035" s="70">
        <v>0</v>
      </c>
      <c r="J1035" s="70">
        <v>1485.3</v>
      </c>
      <c r="K1035" s="70">
        <v>1485.3</v>
      </c>
      <c r="L1035" s="70">
        <v>0</v>
      </c>
      <c r="M1035" s="70">
        <v>0</v>
      </c>
      <c r="N1035" s="70">
        <v>100</v>
      </c>
      <c r="O1035" s="70">
        <v>100</v>
      </c>
      <c r="P1035" s="501"/>
      <c r="Q1035" s="529"/>
      <c r="R1035" s="529"/>
      <c r="S1035" s="529"/>
    </row>
    <row r="1036" spans="1:19" ht="113.25" customHeight="1" x14ac:dyDescent="0.25">
      <c r="A1036" s="569"/>
      <c r="B1036" s="32" t="s">
        <v>134</v>
      </c>
      <c r="C1036" s="6">
        <v>2017</v>
      </c>
      <c r="D1036" s="70">
        <v>10</v>
      </c>
      <c r="E1036" s="70">
        <v>10</v>
      </c>
      <c r="F1036" s="70">
        <v>0</v>
      </c>
      <c r="G1036" s="70">
        <v>0</v>
      </c>
      <c r="H1036" s="70">
        <v>0</v>
      </c>
      <c r="I1036" s="70">
        <v>0</v>
      </c>
      <c r="J1036" s="70">
        <v>10</v>
      </c>
      <c r="K1036" s="70">
        <v>10</v>
      </c>
      <c r="L1036" s="70">
        <v>0</v>
      </c>
      <c r="M1036" s="70">
        <v>0</v>
      </c>
      <c r="N1036" s="70">
        <v>100</v>
      </c>
      <c r="O1036" s="70">
        <v>100</v>
      </c>
      <c r="P1036" s="500" t="s">
        <v>137</v>
      </c>
      <c r="Q1036" s="527" t="s">
        <v>330</v>
      </c>
      <c r="R1036" s="527" t="s">
        <v>330</v>
      </c>
      <c r="S1036" s="527" t="s">
        <v>252</v>
      </c>
    </row>
    <row r="1037" spans="1:19" ht="79.5" customHeight="1" x14ac:dyDescent="0.25">
      <c r="A1037" s="569"/>
      <c r="B1037" s="32" t="s">
        <v>135</v>
      </c>
      <c r="C1037" s="6">
        <v>2017</v>
      </c>
      <c r="D1037" s="70">
        <v>1007</v>
      </c>
      <c r="E1037" s="70">
        <v>1007</v>
      </c>
      <c r="F1037" s="70">
        <v>0</v>
      </c>
      <c r="G1037" s="70">
        <v>0</v>
      </c>
      <c r="H1037" s="70">
        <v>0</v>
      </c>
      <c r="I1037" s="70">
        <v>0</v>
      </c>
      <c r="J1037" s="70">
        <v>1007</v>
      </c>
      <c r="K1037" s="70">
        <v>1007</v>
      </c>
      <c r="L1037" s="70">
        <v>0</v>
      </c>
      <c r="M1037" s="70">
        <v>0</v>
      </c>
      <c r="N1037" s="70">
        <v>100</v>
      </c>
      <c r="O1037" s="70">
        <v>100</v>
      </c>
      <c r="P1037" s="501"/>
      <c r="Q1037" s="529"/>
      <c r="R1037" s="529"/>
      <c r="S1037" s="529"/>
    </row>
    <row r="1038" spans="1:19" ht="79.5" customHeight="1" x14ac:dyDescent="0.25">
      <c r="A1038" s="569"/>
      <c r="B1038" s="32" t="s">
        <v>134</v>
      </c>
      <c r="C1038" s="6">
        <v>2018</v>
      </c>
      <c r="D1038" s="70">
        <v>10</v>
      </c>
      <c r="E1038" s="70">
        <v>10</v>
      </c>
      <c r="F1038" s="70">
        <v>0</v>
      </c>
      <c r="G1038" s="70">
        <v>0</v>
      </c>
      <c r="H1038" s="70">
        <v>0</v>
      </c>
      <c r="I1038" s="70">
        <v>0</v>
      </c>
      <c r="J1038" s="70">
        <v>10</v>
      </c>
      <c r="K1038" s="70">
        <v>10</v>
      </c>
      <c r="L1038" s="70">
        <v>0</v>
      </c>
      <c r="M1038" s="70">
        <v>0</v>
      </c>
      <c r="N1038" s="70">
        <v>100</v>
      </c>
      <c r="O1038" s="70">
        <v>100</v>
      </c>
      <c r="P1038" s="500" t="s">
        <v>137</v>
      </c>
      <c r="Q1038" s="527" t="s">
        <v>330</v>
      </c>
      <c r="R1038" s="527" t="s">
        <v>330</v>
      </c>
      <c r="S1038" s="527" t="s">
        <v>252</v>
      </c>
    </row>
    <row r="1039" spans="1:19" ht="115.5" customHeight="1" x14ac:dyDescent="0.25">
      <c r="A1039" s="569"/>
      <c r="B1039" s="32" t="s">
        <v>135</v>
      </c>
      <c r="C1039" s="6">
        <v>2018</v>
      </c>
      <c r="D1039" s="70">
        <v>507</v>
      </c>
      <c r="E1039" s="70">
        <v>507</v>
      </c>
      <c r="F1039" s="70">
        <v>0</v>
      </c>
      <c r="G1039" s="70">
        <v>0</v>
      </c>
      <c r="H1039" s="70">
        <v>0</v>
      </c>
      <c r="I1039" s="70">
        <v>0</v>
      </c>
      <c r="J1039" s="70">
        <v>507</v>
      </c>
      <c r="K1039" s="70">
        <v>507</v>
      </c>
      <c r="L1039" s="70">
        <v>0</v>
      </c>
      <c r="M1039" s="70">
        <v>0</v>
      </c>
      <c r="N1039" s="70">
        <v>100</v>
      </c>
      <c r="O1039" s="70">
        <v>100</v>
      </c>
      <c r="P1039" s="501"/>
      <c r="Q1039" s="529"/>
      <c r="R1039" s="529"/>
      <c r="S1039" s="529"/>
    </row>
    <row r="1040" spans="1:19" ht="103.5" customHeight="1" x14ac:dyDescent="0.25">
      <c r="A1040" s="569"/>
      <c r="B1040" s="162" t="s">
        <v>134</v>
      </c>
      <c r="C1040" s="6">
        <v>2019</v>
      </c>
      <c r="D1040" s="70">
        <v>10</v>
      </c>
      <c r="E1040" s="70">
        <v>10</v>
      </c>
      <c r="F1040" s="70">
        <v>0</v>
      </c>
      <c r="G1040" s="70">
        <v>0</v>
      </c>
      <c r="H1040" s="70">
        <v>0</v>
      </c>
      <c r="I1040" s="70">
        <v>0</v>
      </c>
      <c r="J1040" s="70">
        <v>10</v>
      </c>
      <c r="K1040" s="70">
        <v>10</v>
      </c>
      <c r="L1040" s="70">
        <v>0</v>
      </c>
      <c r="M1040" s="70">
        <v>0</v>
      </c>
      <c r="N1040" s="70">
        <v>100</v>
      </c>
      <c r="O1040" s="70">
        <v>100</v>
      </c>
      <c r="P1040" s="500" t="s">
        <v>137</v>
      </c>
      <c r="Q1040" s="527" t="s">
        <v>330</v>
      </c>
      <c r="R1040" s="527" t="s">
        <v>330</v>
      </c>
      <c r="S1040" s="527" t="s">
        <v>252</v>
      </c>
    </row>
    <row r="1041" spans="1:19" ht="90.75" customHeight="1" x14ac:dyDescent="0.25">
      <c r="A1041" s="569"/>
      <c r="B1041" s="162" t="s">
        <v>135</v>
      </c>
      <c r="C1041" s="6">
        <v>2019</v>
      </c>
      <c r="D1041" s="70">
        <v>70</v>
      </c>
      <c r="E1041" s="70">
        <v>69.8</v>
      </c>
      <c r="F1041" s="70">
        <v>0</v>
      </c>
      <c r="G1041" s="70">
        <v>0</v>
      </c>
      <c r="H1041" s="70">
        <v>0</v>
      </c>
      <c r="I1041" s="70">
        <v>0</v>
      </c>
      <c r="J1041" s="70">
        <v>70</v>
      </c>
      <c r="K1041" s="70">
        <v>69.8</v>
      </c>
      <c r="L1041" s="70">
        <v>0</v>
      </c>
      <c r="M1041" s="70">
        <v>0</v>
      </c>
      <c r="N1041" s="70">
        <v>100</v>
      </c>
      <c r="O1041" s="70">
        <v>99.71</v>
      </c>
      <c r="P1041" s="501"/>
      <c r="Q1041" s="529"/>
      <c r="R1041" s="529"/>
      <c r="S1041" s="529"/>
    </row>
    <row r="1042" spans="1:19" ht="90.75" customHeight="1" x14ac:dyDescent="0.25">
      <c r="A1042" s="569"/>
      <c r="B1042" s="183" t="s">
        <v>134</v>
      </c>
      <c r="C1042" s="184">
        <v>2020</v>
      </c>
      <c r="D1042" s="70">
        <v>10</v>
      </c>
      <c r="E1042" s="70">
        <v>10</v>
      </c>
      <c r="F1042" s="70">
        <v>0</v>
      </c>
      <c r="G1042" s="70">
        <v>0</v>
      </c>
      <c r="H1042" s="70">
        <v>0</v>
      </c>
      <c r="I1042" s="70">
        <v>0</v>
      </c>
      <c r="J1042" s="70">
        <v>10</v>
      </c>
      <c r="K1042" s="70">
        <v>10</v>
      </c>
      <c r="L1042" s="70">
        <v>0</v>
      </c>
      <c r="M1042" s="70">
        <v>0</v>
      </c>
      <c r="N1042" s="70">
        <v>100</v>
      </c>
      <c r="O1042" s="70">
        <v>100</v>
      </c>
      <c r="P1042" s="500" t="s">
        <v>137</v>
      </c>
      <c r="Q1042" s="527" t="s">
        <v>330</v>
      </c>
      <c r="R1042" s="527" t="s">
        <v>330</v>
      </c>
      <c r="S1042" s="527" t="s">
        <v>252</v>
      </c>
    </row>
    <row r="1043" spans="1:19" ht="90.75" customHeight="1" x14ac:dyDescent="0.25">
      <c r="A1043" s="569"/>
      <c r="B1043" s="183" t="s">
        <v>135</v>
      </c>
      <c r="C1043" s="184">
        <v>2020</v>
      </c>
      <c r="D1043" s="70">
        <v>1296.4000000000001</v>
      </c>
      <c r="E1043" s="70">
        <v>1296.4000000000001</v>
      </c>
      <c r="F1043" s="70">
        <v>0</v>
      </c>
      <c r="G1043" s="70">
        <v>0</v>
      </c>
      <c r="H1043" s="70">
        <v>0</v>
      </c>
      <c r="I1043" s="70">
        <v>0</v>
      </c>
      <c r="J1043" s="70">
        <v>1296.4000000000001</v>
      </c>
      <c r="K1043" s="70">
        <v>1296.4000000000001</v>
      </c>
      <c r="L1043" s="70">
        <v>0</v>
      </c>
      <c r="M1043" s="70">
        <v>0</v>
      </c>
      <c r="N1043" s="70">
        <v>100</v>
      </c>
      <c r="O1043" s="70">
        <v>100</v>
      </c>
      <c r="P1043" s="501"/>
      <c r="Q1043" s="529"/>
      <c r="R1043" s="529"/>
      <c r="S1043" s="529"/>
    </row>
    <row r="1044" spans="1:19" ht="90.75" customHeight="1" x14ac:dyDescent="0.25">
      <c r="A1044" s="569"/>
      <c r="B1044" s="251" t="s">
        <v>134</v>
      </c>
      <c r="C1044" s="250">
        <v>2021</v>
      </c>
      <c r="D1044" s="70">
        <v>10</v>
      </c>
      <c r="E1044" s="70">
        <v>10</v>
      </c>
      <c r="F1044" s="70">
        <v>0</v>
      </c>
      <c r="G1044" s="70">
        <v>0</v>
      </c>
      <c r="H1044" s="70">
        <v>0</v>
      </c>
      <c r="I1044" s="70">
        <v>0</v>
      </c>
      <c r="J1044" s="70">
        <v>10</v>
      </c>
      <c r="K1044" s="70">
        <v>10</v>
      </c>
      <c r="L1044" s="70">
        <v>0</v>
      </c>
      <c r="M1044" s="70">
        <v>0</v>
      </c>
      <c r="N1044" s="70">
        <v>100</v>
      </c>
      <c r="O1044" s="70">
        <v>100</v>
      </c>
      <c r="P1044" s="500" t="s">
        <v>137</v>
      </c>
      <c r="Q1044" s="527" t="s">
        <v>451</v>
      </c>
      <c r="R1044" s="527" t="s">
        <v>451</v>
      </c>
      <c r="S1044" s="527" t="s">
        <v>252</v>
      </c>
    </row>
    <row r="1045" spans="1:19" ht="109.9" customHeight="1" x14ac:dyDescent="0.25">
      <c r="A1045" s="569"/>
      <c r="B1045" s="251" t="s">
        <v>135</v>
      </c>
      <c r="C1045" s="250">
        <v>2021</v>
      </c>
      <c r="D1045" s="70">
        <v>1359</v>
      </c>
      <c r="E1045" s="70">
        <v>1359</v>
      </c>
      <c r="F1045" s="70">
        <v>0</v>
      </c>
      <c r="G1045" s="70">
        <v>0</v>
      </c>
      <c r="H1045" s="70">
        <v>0</v>
      </c>
      <c r="I1045" s="70">
        <v>0</v>
      </c>
      <c r="J1045" s="70">
        <v>1359</v>
      </c>
      <c r="K1045" s="70">
        <v>1359</v>
      </c>
      <c r="L1045" s="70">
        <v>0</v>
      </c>
      <c r="M1045" s="70">
        <v>0</v>
      </c>
      <c r="N1045" s="70">
        <v>100</v>
      </c>
      <c r="O1045" s="70">
        <v>100</v>
      </c>
      <c r="P1045" s="501"/>
      <c r="Q1045" s="529"/>
      <c r="R1045" s="529"/>
      <c r="S1045" s="529"/>
    </row>
    <row r="1046" spans="1:19" ht="106.15" customHeight="1" x14ac:dyDescent="0.25">
      <c r="A1046" s="569"/>
      <c r="B1046" s="306" t="s">
        <v>134</v>
      </c>
      <c r="C1046" s="308">
        <v>2022</v>
      </c>
      <c r="D1046" s="70">
        <v>10</v>
      </c>
      <c r="E1046" s="70">
        <v>10</v>
      </c>
      <c r="F1046" s="70">
        <v>0</v>
      </c>
      <c r="G1046" s="70">
        <v>0</v>
      </c>
      <c r="H1046" s="70">
        <v>0</v>
      </c>
      <c r="I1046" s="70">
        <v>0</v>
      </c>
      <c r="J1046" s="70">
        <v>10</v>
      </c>
      <c r="K1046" s="70">
        <v>10</v>
      </c>
      <c r="L1046" s="70">
        <v>0</v>
      </c>
      <c r="M1046" s="70">
        <v>0</v>
      </c>
      <c r="N1046" s="70">
        <v>100</v>
      </c>
      <c r="O1046" s="70">
        <v>100</v>
      </c>
      <c r="P1046" s="500" t="s">
        <v>137</v>
      </c>
      <c r="Q1046" s="527" t="s">
        <v>488</v>
      </c>
      <c r="R1046" s="527" t="s">
        <v>488</v>
      </c>
      <c r="S1046" s="527" t="s">
        <v>252</v>
      </c>
    </row>
    <row r="1047" spans="1:19" ht="97.15" customHeight="1" x14ac:dyDescent="0.25">
      <c r="A1047" s="569"/>
      <c r="B1047" s="306" t="s">
        <v>135</v>
      </c>
      <c r="C1047" s="308">
        <v>2022</v>
      </c>
      <c r="D1047" s="70">
        <v>1512.8</v>
      </c>
      <c r="E1047" s="70">
        <v>1512.8</v>
      </c>
      <c r="F1047" s="70">
        <v>0</v>
      </c>
      <c r="G1047" s="70">
        <v>0</v>
      </c>
      <c r="H1047" s="70">
        <v>0</v>
      </c>
      <c r="I1047" s="70">
        <v>0</v>
      </c>
      <c r="J1047" s="70">
        <v>1512.8</v>
      </c>
      <c r="K1047" s="70">
        <v>1512.8</v>
      </c>
      <c r="L1047" s="70">
        <v>0</v>
      </c>
      <c r="M1047" s="70">
        <v>0</v>
      </c>
      <c r="N1047" s="70">
        <v>100</v>
      </c>
      <c r="O1047" s="70">
        <v>100</v>
      </c>
      <c r="P1047" s="501"/>
      <c r="Q1047" s="529"/>
      <c r="R1047" s="529"/>
      <c r="S1047" s="529"/>
    </row>
    <row r="1048" spans="1:19" ht="97.15" customHeight="1" x14ac:dyDescent="0.25">
      <c r="A1048" s="569"/>
      <c r="B1048" s="348" t="s">
        <v>134</v>
      </c>
      <c r="C1048" s="356">
        <v>2023</v>
      </c>
      <c r="D1048" s="70">
        <v>10</v>
      </c>
      <c r="E1048" s="70">
        <v>10</v>
      </c>
      <c r="F1048" s="70">
        <v>0</v>
      </c>
      <c r="G1048" s="70">
        <v>0</v>
      </c>
      <c r="H1048" s="70">
        <v>0</v>
      </c>
      <c r="I1048" s="70">
        <v>0</v>
      </c>
      <c r="J1048" s="70">
        <v>10</v>
      </c>
      <c r="K1048" s="70">
        <v>10</v>
      </c>
      <c r="L1048" s="70">
        <v>0</v>
      </c>
      <c r="M1048" s="70">
        <v>0</v>
      </c>
      <c r="N1048" s="70">
        <v>100</v>
      </c>
      <c r="O1048" s="70">
        <v>100</v>
      </c>
      <c r="P1048" s="500" t="s">
        <v>137</v>
      </c>
      <c r="Q1048" s="527" t="s">
        <v>530</v>
      </c>
      <c r="R1048" s="527" t="s">
        <v>530</v>
      </c>
      <c r="S1048" s="527" t="s">
        <v>252</v>
      </c>
    </row>
    <row r="1049" spans="1:19" ht="111" customHeight="1" x14ac:dyDescent="0.25">
      <c r="A1049" s="569"/>
      <c r="B1049" s="348" t="s">
        <v>135</v>
      </c>
      <c r="C1049" s="356">
        <v>2023</v>
      </c>
      <c r="D1049" s="70">
        <v>1030</v>
      </c>
      <c r="E1049" s="70">
        <v>1030</v>
      </c>
      <c r="F1049" s="70">
        <v>0</v>
      </c>
      <c r="G1049" s="70">
        <v>0</v>
      </c>
      <c r="H1049" s="70">
        <v>0</v>
      </c>
      <c r="I1049" s="70">
        <v>0</v>
      </c>
      <c r="J1049" s="70">
        <v>1030</v>
      </c>
      <c r="K1049" s="70">
        <v>1030</v>
      </c>
      <c r="L1049" s="70">
        <v>0</v>
      </c>
      <c r="M1049" s="70">
        <v>0</v>
      </c>
      <c r="N1049" s="70">
        <v>100</v>
      </c>
      <c r="O1049" s="70">
        <v>100</v>
      </c>
      <c r="P1049" s="501"/>
      <c r="Q1049" s="529"/>
      <c r="R1049" s="529"/>
      <c r="S1049" s="529"/>
    </row>
    <row r="1050" spans="1:19" ht="111" customHeight="1" x14ac:dyDescent="0.25">
      <c r="A1050" s="569"/>
      <c r="B1050" s="455" t="s">
        <v>134</v>
      </c>
      <c r="C1050" s="456">
        <v>2024</v>
      </c>
      <c r="D1050" s="70">
        <v>10</v>
      </c>
      <c r="E1050" s="70">
        <v>10</v>
      </c>
      <c r="F1050" s="70">
        <v>0</v>
      </c>
      <c r="G1050" s="70">
        <v>0</v>
      </c>
      <c r="H1050" s="70">
        <v>0</v>
      </c>
      <c r="I1050" s="70">
        <v>0</v>
      </c>
      <c r="J1050" s="70">
        <v>10</v>
      </c>
      <c r="K1050" s="70">
        <v>10</v>
      </c>
      <c r="L1050" s="70">
        <v>0</v>
      </c>
      <c r="M1050" s="70">
        <v>0</v>
      </c>
      <c r="N1050" s="70">
        <v>100</v>
      </c>
      <c r="O1050" s="70">
        <v>100</v>
      </c>
      <c r="P1050" s="500" t="s">
        <v>137</v>
      </c>
      <c r="Q1050" s="527" t="s">
        <v>530</v>
      </c>
      <c r="R1050" s="527" t="s">
        <v>530</v>
      </c>
      <c r="S1050" s="527" t="s">
        <v>252</v>
      </c>
    </row>
    <row r="1051" spans="1:19" ht="111" customHeight="1" x14ac:dyDescent="0.25">
      <c r="A1051" s="570"/>
      <c r="B1051" s="455" t="s">
        <v>135</v>
      </c>
      <c r="C1051" s="456">
        <v>2024</v>
      </c>
      <c r="D1051" s="70">
        <v>1030</v>
      </c>
      <c r="E1051" s="70">
        <v>1028.9000000000001</v>
      </c>
      <c r="F1051" s="70">
        <v>0</v>
      </c>
      <c r="G1051" s="70">
        <v>0</v>
      </c>
      <c r="H1051" s="70">
        <v>0</v>
      </c>
      <c r="I1051" s="70">
        <v>0</v>
      </c>
      <c r="J1051" s="70">
        <v>1030</v>
      </c>
      <c r="K1051" s="70">
        <v>1028.9000000000001</v>
      </c>
      <c r="L1051" s="70">
        <v>0</v>
      </c>
      <c r="M1051" s="70">
        <v>0</v>
      </c>
      <c r="N1051" s="70">
        <v>100</v>
      </c>
      <c r="O1051" s="189">
        <f>E1051/D1051</f>
        <v>0.99893203883495152</v>
      </c>
      <c r="P1051" s="501"/>
      <c r="Q1051" s="529"/>
      <c r="R1051" s="529"/>
      <c r="S1051" s="529"/>
    </row>
    <row r="1052" spans="1:19" ht="15" customHeight="1" x14ac:dyDescent="0.25">
      <c r="A1052" s="545" t="s">
        <v>130</v>
      </c>
      <c r="B1052" s="514" t="s">
        <v>416</v>
      </c>
      <c r="C1052" s="10" t="s">
        <v>569</v>
      </c>
      <c r="D1052" s="11">
        <f>SUM(D1053:D1063)</f>
        <v>550556.29999999993</v>
      </c>
      <c r="E1052" s="11">
        <f t="shared" ref="E1052:M1052" si="376">SUM(E1053:E1063)</f>
        <v>548987.74</v>
      </c>
      <c r="F1052" s="11">
        <f t="shared" si="376"/>
        <v>21550.89</v>
      </c>
      <c r="G1052" s="11">
        <f t="shared" si="376"/>
        <v>21550.89</v>
      </c>
      <c r="H1052" s="11">
        <f t="shared" si="376"/>
        <v>136462.97</v>
      </c>
      <c r="I1052" s="11">
        <f t="shared" si="376"/>
        <v>134902.56999999998</v>
      </c>
      <c r="J1052" s="11">
        <f t="shared" si="376"/>
        <v>392542.44000000006</v>
      </c>
      <c r="K1052" s="11">
        <f t="shared" si="376"/>
        <v>392534.28</v>
      </c>
      <c r="L1052" s="11">
        <f t="shared" si="376"/>
        <v>0</v>
      </c>
      <c r="M1052" s="11">
        <f t="shared" si="376"/>
        <v>0</v>
      </c>
      <c r="N1052" s="11">
        <v>100</v>
      </c>
      <c r="O1052" s="191">
        <f>E1052/D1052</f>
        <v>0.99715095440738766</v>
      </c>
      <c r="P1052" s="523" t="s">
        <v>21</v>
      </c>
      <c r="Q1052" s="523" t="s">
        <v>21</v>
      </c>
      <c r="R1052" s="523" t="s">
        <v>21</v>
      </c>
      <c r="S1052" s="523" t="s">
        <v>21</v>
      </c>
    </row>
    <row r="1053" spans="1:19" x14ac:dyDescent="0.25">
      <c r="A1053" s="546"/>
      <c r="B1053" s="515"/>
      <c r="C1053" s="9">
        <v>2014</v>
      </c>
      <c r="D1053" s="11">
        <f>SUM(D1064+D1071+D1072+D1075+D1076)</f>
        <v>7046</v>
      </c>
      <c r="E1053" s="11">
        <f t="shared" ref="E1053:M1053" si="377">SUM(E1064+E1071+E1072+E1075+E1076)</f>
        <v>7039.4400000000005</v>
      </c>
      <c r="F1053" s="11">
        <f t="shared" si="377"/>
        <v>0</v>
      </c>
      <c r="G1053" s="11">
        <f t="shared" si="377"/>
        <v>0</v>
      </c>
      <c r="H1053" s="11">
        <f t="shared" si="377"/>
        <v>928.2</v>
      </c>
      <c r="I1053" s="11">
        <f t="shared" si="377"/>
        <v>928.2</v>
      </c>
      <c r="J1053" s="11">
        <f t="shared" si="377"/>
        <v>6117.8</v>
      </c>
      <c r="K1053" s="11">
        <f t="shared" si="377"/>
        <v>6111.24</v>
      </c>
      <c r="L1053" s="11">
        <f t="shared" si="377"/>
        <v>0</v>
      </c>
      <c r="M1053" s="11">
        <f t="shared" si="377"/>
        <v>0</v>
      </c>
      <c r="N1053" s="11">
        <v>100</v>
      </c>
      <c r="O1053" s="11">
        <v>99.91</v>
      </c>
      <c r="P1053" s="524"/>
      <c r="Q1053" s="524"/>
      <c r="R1053" s="524"/>
      <c r="S1053" s="524"/>
    </row>
    <row r="1054" spans="1:19" x14ac:dyDescent="0.25">
      <c r="A1054" s="546"/>
      <c r="B1054" s="515"/>
      <c r="C1054" s="9">
        <v>2015</v>
      </c>
      <c r="D1054" s="11">
        <f t="shared" ref="D1054:D1059" si="378">SUM(D1077)</f>
        <v>28852.2</v>
      </c>
      <c r="E1054" s="11">
        <f t="shared" ref="E1054:N1054" si="379">SUM(E1077)</f>
        <v>28851.8</v>
      </c>
      <c r="F1054" s="11">
        <f t="shared" si="379"/>
        <v>0</v>
      </c>
      <c r="G1054" s="11">
        <f t="shared" si="379"/>
        <v>0</v>
      </c>
      <c r="H1054" s="11">
        <f t="shared" si="379"/>
        <v>14173.9</v>
      </c>
      <c r="I1054" s="11">
        <f t="shared" si="379"/>
        <v>14173.8</v>
      </c>
      <c r="J1054" s="11">
        <f t="shared" si="379"/>
        <v>14678.3</v>
      </c>
      <c r="K1054" s="11">
        <f t="shared" si="379"/>
        <v>14678</v>
      </c>
      <c r="L1054" s="11">
        <f t="shared" si="379"/>
        <v>0</v>
      </c>
      <c r="M1054" s="11">
        <f t="shared" si="379"/>
        <v>0</v>
      </c>
      <c r="N1054" s="11">
        <f t="shared" si="379"/>
        <v>100</v>
      </c>
      <c r="O1054" s="11">
        <v>100</v>
      </c>
      <c r="P1054" s="524"/>
      <c r="Q1054" s="524"/>
      <c r="R1054" s="524"/>
      <c r="S1054" s="524"/>
    </row>
    <row r="1055" spans="1:19" x14ac:dyDescent="0.25">
      <c r="A1055" s="546"/>
      <c r="B1055" s="515"/>
      <c r="C1055" s="9">
        <v>2016</v>
      </c>
      <c r="D1055" s="11">
        <f t="shared" si="378"/>
        <v>38405.799999999996</v>
      </c>
      <c r="E1055" s="11">
        <f t="shared" ref="E1055:M1055" si="380">SUM(E1078)</f>
        <v>38405.1</v>
      </c>
      <c r="F1055" s="11">
        <f t="shared" si="380"/>
        <v>0</v>
      </c>
      <c r="G1055" s="11">
        <f t="shared" si="380"/>
        <v>0</v>
      </c>
      <c r="H1055" s="11">
        <f t="shared" si="380"/>
        <v>5000</v>
      </c>
      <c r="I1055" s="11">
        <f t="shared" si="380"/>
        <v>5000</v>
      </c>
      <c r="J1055" s="11">
        <f t="shared" si="380"/>
        <v>33405.799999999996</v>
      </c>
      <c r="K1055" s="11">
        <f t="shared" si="380"/>
        <v>33405.1</v>
      </c>
      <c r="L1055" s="11">
        <f t="shared" si="380"/>
        <v>0</v>
      </c>
      <c r="M1055" s="11">
        <f t="shared" si="380"/>
        <v>0</v>
      </c>
      <c r="N1055" s="11">
        <v>100</v>
      </c>
      <c r="O1055" s="11">
        <v>100</v>
      </c>
      <c r="P1055" s="524"/>
      <c r="Q1055" s="524"/>
      <c r="R1055" s="524"/>
      <c r="S1055" s="524"/>
    </row>
    <row r="1056" spans="1:19" x14ac:dyDescent="0.25">
      <c r="A1056" s="546"/>
      <c r="B1056" s="515"/>
      <c r="C1056" s="9">
        <v>2017</v>
      </c>
      <c r="D1056" s="11">
        <f t="shared" si="378"/>
        <v>89319.099999999991</v>
      </c>
      <c r="E1056" s="11">
        <f t="shared" ref="E1056:M1056" si="381">SUM(E1079)</f>
        <v>89319.099999999991</v>
      </c>
      <c r="F1056" s="11">
        <f t="shared" si="381"/>
        <v>0</v>
      </c>
      <c r="G1056" s="11">
        <f t="shared" si="381"/>
        <v>0</v>
      </c>
      <c r="H1056" s="11">
        <f t="shared" si="381"/>
        <v>1000</v>
      </c>
      <c r="I1056" s="11">
        <f t="shared" si="381"/>
        <v>1000</v>
      </c>
      <c r="J1056" s="11">
        <f t="shared" si="381"/>
        <v>88319.099999999991</v>
      </c>
      <c r="K1056" s="11">
        <f t="shared" si="381"/>
        <v>88319.099999999991</v>
      </c>
      <c r="L1056" s="11">
        <f t="shared" si="381"/>
        <v>0</v>
      </c>
      <c r="M1056" s="11">
        <f t="shared" si="381"/>
        <v>0</v>
      </c>
      <c r="N1056" s="11">
        <v>100</v>
      </c>
      <c r="O1056" s="11">
        <v>100</v>
      </c>
      <c r="P1056" s="524"/>
      <c r="Q1056" s="524"/>
      <c r="R1056" s="524"/>
      <c r="S1056" s="524"/>
    </row>
    <row r="1057" spans="1:19" x14ac:dyDescent="0.25">
      <c r="A1057" s="546"/>
      <c r="B1057" s="515"/>
      <c r="C1057" s="9">
        <v>2018</v>
      </c>
      <c r="D1057" s="11">
        <f>SUM(D1080)</f>
        <v>169857.1</v>
      </c>
      <c r="E1057" s="11">
        <f t="shared" ref="E1057:M1057" si="382">SUM(E1080)</f>
        <v>168296.4</v>
      </c>
      <c r="F1057" s="11">
        <f t="shared" si="382"/>
        <v>21550.89</v>
      </c>
      <c r="G1057" s="11">
        <f t="shared" si="382"/>
        <v>21550.89</v>
      </c>
      <c r="H1057" s="11">
        <f t="shared" si="382"/>
        <v>55130.57</v>
      </c>
      <c r="I1057" s="11">
        <f t="shared" si="382"/>
        <v>53570.27</v>
      </c>
      <c r="J1057" s="11">
        <f t="shared" si="382"/>
        <v>93175.64</v>
      </c>
      <c r="K1057" s="11">
        <f t="shared" si="382"/>
        <v>93175.24</v>
      </c>
      <c r="L1057" s="11">
        <f t="shared" si="382"/>
        <v>0</v>
      </c>
      <c r="M1057" s="11">
        <f t="shared" si="382"/>
        <v>0</v>
      </c>
      <c r="N1057" s="11">
        <v>100</v>
      </c>
      <c r="O1057" s="11">
        <v>99.1</v>
      </c>
      <c r="P1057" s="524"/>
      <c r="Q1057" s="524"/>
      <c r="R1057" s="524"/>
      <c r="S1057" s="524"/>
    </row>
    <row r="1058" spans="1:19" x14ac:dyDescent="0.25">
      <c r="A1058" s="546"/>
      <c r="B1058" s="515"/>
      <c r="C1058" s="9">
        <v>2019</v>
      </c>
      <c r="D1058" s="11">
        <f t="shared" si="378"/>
        <v>21066.500000000004</v>
      </c>
      <c r="E1058" s="11">
        <f t="shared" ref="E1058:M1058" si="383">SUM(E1081)</f>
        <v>21066.3</v>
      </c>
      <c r="F1058" s="11">
        <f t="shared" si="383"/>
        <v>0</v>
      </c>
      <c r="G1058" s="11">
        <f t="shared" si="383"/>
        <v>0</v>
      </c>
      <c r="H1058" s="11">
        <f t="shared" si="383"/>
        <v>0</v>
      </c>
      <c r="I1058" s="11">
        <f t="shared" si="383"/>
        <v>0</v>
      </c>
      <c r="J1058" s="11">
        <f t="shared" si="383"/>
        <v>21066.500000000004</v>
      </c>
      <c r="K1058" s="11">
        <f t="shared" si="383"/>
        <v>21066.3</v>
      </c>
      <c r="L1058" s="11">
        <f t="shared" si="383"/>
        <v>0</v>
      </c>
      <c r="M1058" s="11">
        <f t="shared" si="383"/>
        <v>0</v>
      </c>
      <c r="N1058" s="11">
        <v>100</v>
      </c>
      <c r="O1058" s="11">
        <v>100</v>
      </c>
      <c r="P1058" s="524"/>
      <c r="Q1058" s="524"/>
      <c r="R1058" s="524"/>
      <c r="S1058" s="524"/>
    </row>
    <row r="1059" spans="1:19" x14ac:dyDescent="0.25">
      <c r="A1059" s="546"/>
      <c r="B1059" s="515"/>
      <c r="C1059" s="9">
        <v>2020</v>
      </c>
      <c r="D1059" s="11">
        <f t="shared" si="378"/>
        <v>15674.4</v>
      </c>
      <c r="E1059" s="11">
        <f t="shared" ref="E1059:M1059" si="384">SUM(E1082)</f>
        <v>15674.4</v>
      </c>
      <c r="F1059" s="11">
        <f t="shared" si="384"/>
        <v>0</v>
      </c>
      <c r="G1059" s="11">
        <f t="shared" si="384"/>
        <v>0</v>
      </c>
      <c r="H1059" s="11">
        <f t="shared" si="384"/>
        <v>0</v>
      </c>
      <c r="I1059" s="11">
        <f t="shared" si="384"/>
        <v>0</v>
      </c>
      <c r="J1059" s="11">
        <f t="shared" si="384"/>
        <v>15674.4</v>
      </c>
      <c r="K1059" s="11">
        <f t="shared" si="384"/>
        <v>15674.4</v>
      </c>
      <c r="L1059" s="11">
        <f t="shared" si="384"/>
        <v>0</v>
      </c>
      <c r="M1059" s="11">
        <f t="shared" si="384"/>
        <v>0</v>
      </c>
      <c r="N1059" s="11">
        <v>100</v>
      </c>
      <c r="O1059" s="11">
        <v>100</v>
      </c>
      <c r="P1059" s="524"/>
      <c r="Q1059" s="524"/>
      <c r="R1059" s="524"/>
      <c r="S1059" s="524"/>
    </row>
    <row r="1060" spans="1:19" x14ac:dyDescent="0.25">
      <c r="A1060" s="546"/>
      <c r="B1060" s="515"/>
      <c r="C1060" s="9">
        <v>2021</v>
      </c>
      <c r="D1060" s="11">
        <f>D1083</f>
        <v>49326.400000000001</v>
      </c>
      <c r="E1060" s="11">
        <f t="shared" ref="E1060:M1060" si="385">E1083</f>
        <v>49326.400000000001</v>
      </c>
      <c r="F1060" s="11">
        <f t="shared" si="385"/>
        <v>0</v>
      </c>
      <c r="G1060" s="11">
        <f t="shared" si="385"/>
        <v>0</v>
      </c>
      <c r="H1060" s="11">
        <f t="shared" si="385"/>
        <v>20321.900000000001</v>
      </c>
      <c r="I1060" s="11">
        <f t="shared" si="385"/>
        <v>20321.900000000001</v>
      </c>
      <c r="J1060" s="11">
        <f t="shared" si="385"/>
        <v>29004.5</v>
      </c>
      <c r="K1060" s="11">
        <f t="shared" si="385"/>
        <v>29004.5</v>
      </c>
      <c r="L1060" s="11">
        <f t="shared" si="385"/>
        <v>0</v>
      </c>
      <c r="M1060" s="11">
        <f t="shared" si="385"/>
        <v>0</v>
      </c>
      <c r="N1060" s="11">
        <v>100</v>
      </c>
      <c r="O1060" s="11">
        <v>100</v>
      </c>
      <c r="P1060" s="524"/>
      <c r="Q1060" s="524"/>
      <c r="R1060" s="524"/>
      <c r="S1060" s="524"/>
    </row>
    <row r="1061" spans="1:19" x14ac:dyDescent="0.25">
      <c r="A1061" s="546"/>
      <c r="B1061" s="515"/>
      <c r="C1061" s="9">
        <v>2022</v>
      </c>
      <c r="D1061" s="11">
        <f>D1084</f>
        <v>34991.5</v>
      </c>
      <c r="E1061" s="11">
        <f t="shared" ref="E1061:M1061" si="386">E1084</f>
        <v>34991.5</v>
      </c>
      <c r="F1061" s="11">
        <f t="shared" si="386"/>
        <v>0</v>
      </c>
      <c r="G1061" s="11">
        <f t="shared" si="386"/>
        <v>0</v>
      </c>
      <c r="H1061" s="11">
        <f t="shared" si="386"/>
        <v>13183.8</v>
      </c>
      <c r="I1061" s="11">
        <f t="shared" si="386"/>
        <v>13183.8</v>
      </c>
      <c r="J1061" s="11">
        <f t="shared" si="386"/>
        <v>21807.7</v>
      </c>
      <c r="K1061" s="11">
        <f t="shared" si="386"/>
        <v>21807.7</v>
      </c>
      <c r="L1061" s="11">
        <f t="shared" si="386"/>
        <v>0</v>
      </c>
      <c r="M1061" s="11">
        <f t="shared" si="386"/>
        <v>0</v>
      </c>
      <c r="N1061" s="11">
        <v>100</v>
      </c>
      <c r="O1061" s="11">
        <v>100</v>
      </c>
      <c r="P1061" s="524"/>
      <c r="Q1061" s="524"/>
      <c r="R1061" s="524"/>
      <c r="S1061" s="524"/>
    </row>
    <row r="1062" spans="1:19" x14ac:dyDescent="0.25">
      <c r="A1062" s="546"/>
      <c r="B1062" s="515"/>
      <c r="C1062" s="9">
        <v>2023</v>
      </c>
      <c r="D1062" s="11">
        <f>SUM(D1085)</f>
        <v>58853.100000000006</v>
      </c>
      <c r="E1062" s="11">
        <f t="shared" ref="E1062:M1062" si="387">SUM(E1085)</f>
        <v>58853.100000000006</v>
      </c>
      <c r="F1062" s="11">
        <f t="shared" si="387"/>
        <v>0</v>
      </c>
      <c r="G1062" s="11">
        <f t="shared" si="387"/>
        <v>0</v>
      </c>
      <c r="H1062" s="11">
        <f t="shared" si="387"/>
        <v>25678.100000000002</v>
      </c>
      <c r="I1062" s="11">
        <f t="shared" si="387"/>
        <v>25678.100000000002</v>
      </c>
      <c r="J1062" s="11">
        <f t="shared" si="387"/>
        <v>33175</v>
      </c>
      <c r="K1062" s="11">
        <f t="shared" si="387"/>
        <v>33175</v>
      </c>
      <c r="L1062" s="11">
        <f t="shared" si="387"/>
        <v>0</v>
      </c>
      <c r="M1062" s="11">
        <f t="shared" si="387"/>
        <v>0</v>
      </c>
      <c r="N1062" s="11">
        <v>100</v>
      </c>
      <c r="O1062" s="11">
        <v>100</v>
      </c>
      <c r="P1062" s="524"/>
      <c r="Q1062" s="524"/>
      <c r="R1062" s="524"/>
      <c r="S1062" s="524"/>
    </row>
    <row r="1063" spans="1:19" x14ac:dyDescent="0.25">
      <c r="A1063" s="547"/>
      <c r="B1063" s="516"/>
      <c r="C1063" s="9">
        <v>2024</v>
      </c>
      <c r="D1063" s="11">
        <f>SUM(D1086)</f>
        <v>37164.199999999997</v>
      </c>
      <c r="E1063" s="11">
        <f t="shared" ref="E1063:M1063" si="388">SUM(E1086)</f>
        <v>37164.199999999997</v>
      </c>
      <c r="F1063" s="11">
        <f t="shared" si="388"/>
        <v>0</v>
      </c>
      <c r="G1063" s="11">
        <f t="shared" si="388"/>
        <v>0</v>
      </c>
      <c r="H1063" s="11">
        <f t="shared" si="388"/>
        <v>1046.5</v>
      </c>
      <c r="I1063" s="11">
        <f t="shared" si="388"/>
        <v>1046.5</v>
      </c>
      <c r="J1063" s="11">
        <f t="shared" si="388"/>
        <v>36117.699999999997</v>
      </c>
      <c r="K1063" s="11">
        <f t="shared" si="388"/>
        <v>36117.699999999997</v>
      </c>
      <c r="L1063" s="11">
        <f t="shared" si="388"/>
        <v>0</v>
      </c>
      <c r="M1063" s="11">
        <f t="shared" si="388"/>
        <v>0</v>
      </c>
      <c r="N1063" s="11">
        <v>100</v>
      </c>
      <c r="O1063" s="11">
        <v>100</v>
      </c>
      <c r="P1063" s="525"/>
      <c r="Q1063" s="525"/>
      <c r="R1063" s="525"/>
      <c r="S1063" s="525"/>
    </row>
    <row r="1064" spans="1:19" ht="52.15" customHeight="1" x14ac:dyDescent="0.25">
      <c r="A1064" s="15" t="s">
        <v>131</v>
      </c>
      <c r="B1064" s="16" t="s">
        <v>154</v>
      </c>
      <c r="C1064" s="16">
        <v>2014</v>
      </c>
      <c r="D1064" s="17">
        <f>SUM(D1065+D1066+D1067+D1068+D1069+D1070)</f>
        <v>1640</v>
      </c>
      <c r="E1064" s="17">
        <f t="shared" ref="E1064:M1064" si="389">SUM(E1065+E1066+E1067+E1068+E1069+E1070)</f>
        <v>1640</v>
      </c>
      <c r="F1064" s="17">
        <f t="shared" si="389"/>
        <v>0</v>
      </c>
      <c r="G1064" s="17">
        <f t="shared" si="389"/>
        <v>0</v>
      </c>
      <c r="H1064" s="17">
        <f t="shared" si="389"/>
        <v>0</v>
      </c>
      <c r="I1064" s="17">
        <f t="shared" si="389"/>
        <v>0</v>
      </c>
      <c r="J1064" s="17">
        <f t="shared" si="389"/>
        <v>1640</v>
      </c>
      <c r="K1064" s="17">
        <f t="shared" si="389"/>
        <v>1640</v>
      </c>
      <c r="L1064" s="17">
        <f t="shared" si="389"/>
        <v>0</v>
      </c>
      <c r="M1064" s="17">
        <f t="shared" si="389"/>
        <v>0</v>
      </c>
      <c r="N1064" s="17">
        <v>100</v>
      </c>
      <c r="O1064" s="17">
        <v>100</v>
      </c>
      <c r="P1064" s="500" t="s">
        <v>167</v>
      </c>
      <c r="Q1064" s="527">
        <v>33.200000000000003</v>
      </c>
      <c r="R1064" s="527">
        <v>34.1</v>
      </c>
      <c r="S1064" s="527">
        <v>102.71</v>
      </c>
    </row>
    <row r="1065" spans="1:19" ht="51" customHeight="1" x14ac:dyDescent="0.25">
      <c r="A1065" s="7"/>
      <c r="B1065" s="18" t="s">
        <v>155</v>
      </c>
      <c r="C1065" s="19">
        <v>2014</v>
      </c>
      <c r="D1065" s="20">
        <v>270</v>
      </c>
      <c r="E1065" s="20">
        <v>270</v>
      </c>
      <c r="F1065" s="20">
        <v>0</v>
      </c>
      <c r="G1065" s="20">
        <v>0</v>
      </c>
      <c r="H1065" s="20">
        <v>0</v>
      </c>
      <c r="I1065" s="20">
        <v>0</v>
      </c>
      <c r="J1065" s="20">
        <v>270</v>
      </c>
      <c r="K1065" s="20">
        <v>270</v>
      </c>
      <c r="L1065" s="20">
        <v>0</v>
      </c>
      <c r="M1065" s="20">
        <v>0</v>
      </c>
      <c r="N1065" s="20">
        <v>100</v>
      </c>
      <c r="O1065" s="20">
        <v>100</v>
      </c>
      <c r="P1065" s="507"/>
      <c r="Q1065" s="528"/>
      <c r="R1065" s="528"/>
      <c r="S1065" s="528"/>
    </row>
    <row r="1066" spans="1:19" ht="51" customHeight="1" x14ac:dyDescent="0.25">
      <c r="A1066" s="7"/>
      <c r="B1066" s="18" t="s">
        <v>156</v>
      </c>
      <c r="C1066" s="19">
        <v>2014</v>
      </c>
      <c r="D1066" s="20">
        <v>480</v>
      </c>
      <c r="E1066" s="20">
        <v>480</v>
      </c>
      <c r="F1066" s="20">
        <v>0</v>
      </c>
      <c r="G1066" s="20">
        <v>0</v>
      </c>
      <c r="H1066" s="20">
        <v>0</v>
      </c>
      <c r="I1066" s="20">
        <v>0</v>
      </c>
      <c r="J1066" s="20">
        <v>480</v>
      </c>
      <c r="K1066" s="20">
        <v>480</v>
      </c>
      <c r="L1066" s="20">
        <v>0</v>
      </c>
      <c r="M1066" s="20">
        <v>0</v>
      </c>
      <c r="N1066" s="20">
        <v>100</v>
      </c>
      <c r="O1066" s="20">
        <v>100</v>
      </c>
      <c r="P1066" s="507"/>
      <c r="Q1066" s="528"/>
      <c r="R1066" s="528"/>
      <c r="S1066" s="528"/>
    </row>
    <row r="1067" spans="1:19" ht="51.75" customHeight="1" x14ac:dyDescent="0.25">
      <c r="A1067" s="7"/>
      <c r="B1067" s="18" t="s">
        <v>157</v>
      </c>
      <c r="C1067" s="19">
        <v>2014</v>
      </c>
      <c r="D1067" s="20">
        <v>160</v>
      </c>
      <c r="E1067" s="20">
        <v>160</v>
      </c>
      <c r="F1067" s="20">
        <v>0</v>
      </c>
      <c r="G1067" s="20">
        <v>0</v>
      </c>
      <c r="H1067" s="20">
        <v>0</v>
      </c>
      <c r="I1067" s="20">
        <v>0</v>
      </c>
      <c r="J1067" s="20">
        <v>160</v>
      </c>
      <c r="K1067" s="20">
        <v>160</v>
      </c>
      <c r="L1067" s="20">
        <v>0</v>
      </c>
      <c r="M1067" s="20">
        <v>0</v>
      </c>
      <c r="N1067" s="20">
        <v>100</v>
      </c>
      <c r="O1067" s="20">
        <v>100</v>
      </c>
      <c r="P1067" s="507"/>
      <c r="Q1067" s="528"/>
      <c r="R1067" s="528"/>
      <c r="S1067" s="528"/>
    </row>
    <row r="1068" spans="1:19" ht="53.25" customHeight="1" x14ac:dyDescent="0.25">
      <c r="A1068" s="7"/>
      <c r="B1068" s="18" t="s">
        <v>158</v>
      </c>
      <c r="C1068" s="19">
        <v>2014</v>
      </c>
      <c r="D1068" s="20">
        <v>120</v>
      </c>
      <c r="E1068" s="20">
        <v>120</v>
      </c>
      <c r="F1068" s="20">
        <v>0</v>
      </c>
      <c r="G1068" s="20">
        <v>0</v>
      </c>
      <c r="H1068" s="20">
        <v>0</v>
      </c>
      <c r="I1068" s="20">
        <v>0</v>
      </c>
      <c r="J1068" s="20">
        <v>120</v>
      </c>
      <c r="K1068" s="20">
        <v>120</v>
      </c>
      <c r="L1068" s="20">
        <v>0</v>
      </c>
      <c r="M1068" s="20">
        <v>0</v>
      </c>
      <c r="N1068" s="20">
        <v>100</v>
      </c>
      <c r="O1068" s="20">
        <v>100</v>
      </c>
      <c r="P1068" s="507"/>
      <c r="Q1068" s="528"/>
      <c r="R1068" s="528"/>
      <c r="S1068" s="528"/>
    </row>
    <row r="1069" spans="1:19" ht="51" customHeight="1" x14ac:dyDescent="0.25">
      <c r="A1069" s="7"/>
      <c r="B1069" s="18" t="s">
        <v>159</v>
      </c>
      <c r="C1069" s="19">
        <v>2014</v>
      </c>
      <c r="D1069" s="20">
        <v>145</v>
      </c>
      <c r="E1069" s="20">
        <v>145</v>
      </c>
      <c r="F1069" s="20">
        <v>0</v>
      </c>
      <c r="G1069" s="20">
        <v>0</v>
      </c>
      <c r="H1069" s="20">
        <v>0</v>
      </c>
      <c r="I1069" s="20">
        <v>0</v>
      </c>
      <c r="J1069" s="20">
        <v>145</v>
      </c>
      <c r="K1069" s="20">
        <v>145</v>
      </c>
      <c r="L1069" s="20">
        <v>0</v>
      </c>
      <c r="M1069" s="20">
        <v>0</v>
      </c>
      <c r="N1069" s="20">
        <v>100</v>
      </c>
      <c r="O1069" s="20">
        <v>100</v>
      </c>
      <c r="P1069" s="507"/>
      <c r="Q1069" s="528"/>
      <c r="R1069" s="528"/>
      <c r="S1069" s="528"/>
    </row>
    <row r="1070" spans="1:19" ht="51" customHeight="1" x14ac:dyDescent="0.25">
      <c r="A1070" s="7"/>
      <c r="B1070" s="18" t="s">
        <v>160</v>
      </c>
      <c r="C1070" s="19">
        <v>2014</v>
      </c>
      <c r="D1070" s="20">
        <v>465</v>
      </c>
      <c r="E1070" s="20">
        <v>465</v>
      </c>
      <c r="F1070" s="20">
        <v>0</v>
      </c>
      <c r="G1070" s="20">
        <v>0</v>
      </c>
      <c r="H1070" s="20">
        <v>0</v>
      </c>
      <c r="I1070" s="20">
        <v>0</v>
      </c>
      <c r="J1070" s="20">
        <v>465</v>
      </c>
      <c r="K1070" s="20">
        <v>465</v>
      </c>
      <c r="L1070" s="20">
        <v>0</v>
      </c>
      <c r="M1070" s="20">
        <v>0</v>
      </c>
      <c r="N1070" s="20">
        <v>100</v>
      </c>
      <c r="O1070" s="20">
        <v>100</v>
      </c>
      <c r="P1070" s="507"/>
      <c r="Q1070" s="528"/>
      <c r="R1070" s="528"/>
      <c r="S1070" s="528"/>
    </row>
    <row r="1071" spans="1:19" ht="67.5" customHeight="1" x14ac:dyDescent="0.25">
      <c r="A1071" s="15" t="s">
        <v>307</v>
      </c>
      <c r="B1071" s="16" t="s">
        <v>161</v>
      </c>
      <c r="C1071" s="16">
        <v>2014</v>
      </c>
      <c r="D1071" s="17">
        <v>406.3</v>
      </c>
      <c r="E1071" s="17">
        <v>406.2</v>
      </c>
      <c r="F1071" s="17">
        <v>0</v>
      </c>
      <c r="G1071" s="17">
        <v>0</v>
      </c>
      <c r="H1071" s="17">
        <v>0</v>
      </c>
      <c r="I1071" s="17">
        <v>0</v>
      </c>
      <c r="J1071" s="17">
        <v>406.3</v>
      </c>
      <c r="K1071" s="17">
        <v>406.2</v>
      </c>
      <c r="L1071" s="17">
        <f t="shared" ref="L1071" si="390">SUM(L1072:L1155)</f>
        <v>0</v>
      </c>
      <c r="M1071" s="17">
        <f t="shared" ref="M1071" si="391">SUM(M1072:M1155)</f>
        <v>0</v>
      </c>
      <c r="N1071" s="17">
        <v>100</v>
      </c>
      <c r="O1071" s="17">
        <v>99.98</v>
      </c>
      <c r="P1071" s="507"/>
      <c r="Q1071" s="528"/>
      <c r="R1071" s="528"/>
      <c r="S1071" s="528"/>
    </row>
    <row r="1072" spans="1:19" ht="66.75" customHeight="1" x14ac:dyDescent="0.25">
      <c r="A1072" s="15" t="s">
        <v>308</v>
      </c>
      <c r="B1072" s="16" t="s">
        <v>162</v>
      </c>
      <c r="C1072" s="16">
        <v>2014</v>
      </c>
      <c r="D1072" s="17">
        <f>SUM(D1073+D1074)</f>
        <v>4738.2</v>
      </c>
      <c r="E1072" s="17">
        <f t="shared" ref="E1072:M1072" si="392">SUM(E1073+E1074)</f>
        <v>4731.7400000000007</v>
      </c>
      <c r="F1072" s="17">
        <f t="shared" si="392"/>
        <v>0</v>
      </c>
      <c r="G1072" s="17">
        <f t="shared" si="392"/>
        <v>0</v>
      </c>
      <c r="H1072" s="17">
        <f>SUM(H1073+H1074)</f>
        <v>928.2</v>
      </c>
      <c r="I1072" s="17">
        <f t="shared" si="392"/>
        <v>928.2</v>
      </c>
      <c r="J1072" s="17">
        <f t="shared" si="392"/>
        <v>3810</v>
      </c>
      <c r="K1072" s="17">
        <f t="shared" si="392"/>
        <v>3803.54</v>
      </c>
      <c r="L1072" s="17">
        <f t="shared" si="392"/>
        <v>0</v>
      </c>
      <c r="M1072" s="17">
        <f t="shared" si="392"/>
        <v>0</v>
      </c>
      <c r="N1072" s="17">
        <v>100</v>
      </c>
      <c r="O1072" s="17">
        <v>99.86</v>
      </c>
      <c r="P1072" s="507"/>
      <c r="Q1072" s="528"/>
      <c r="R1072" s="528"/>
      <c r="S1072" s="528"/>
    </row>
    <row r="1073" spans="1:19" ht="66" customHeight="1" x14ac:dyDescent="0.25">
      <c r="A1073" s="7"/>
      <c r="B1073" s="32" t="s">
        <v>163</v>
      </c>
      <c r="C1073" s="19">
        <v>2014</v>
      </c>
      <c r="D1073" s="20">
        <v>4428.2</v>
      </c>
      <c r="E1073" s="20">
        <v>4422.0200000000004</v>
      </c>
      <c r="F1073" s="20">
        <v>0</v>
      </c>
      <c r="G1073" s="20">
        <v>0</v>
      </c>
      <c r="H1073" s="20">
        <v>928.2</v>
      </c>
      <c r="I1073" s="20">
        <v>928.2</v>
      </c>
      <c r="J1073" s="20">
        <v>3500</v>
      </c>
      <c r="K1073" s="20">
        <v>3493.82</v>
      </c>
      <c r="L1073" s="20">
        <v>0</v>
      </c>
      <c r="M1073" s="20">
        <v>0</v>
      </c>
      <c r="N1073" s="20">
        <v>100</v>
      </c>
      <c r="O1073" s="20">
        <v>99.86</v>
      </c>
      <c r="P1073" s="507"/>
      <c r="Q1073" s="528"/>
      <c r="R1073" s="528"/>
      <c r="S1073" s="528"/>
    </row>
    <row r="1074" spans="1:19" ht="41.25" customHeight="1" x14ac:dyDescent="0.25">
      <c r="A1074" s="7"/>
      <c r="B1074" s="32" t="s">
        <v>164</v>
      </c>
      <c r="C1074" s="19">
        <v>2014</v>
      </c>
      <c r="D1074" s="20">
        <v>310</v>
      </c>
      <c r="E1074" s="20">
        <v>309.72000000000003</v>
      </c>
      <c r="F1074" s="20">
        <v>0</v>
      </c>
      <c r="G1074" s="20">
        <v>0</v>
      </c>
      <c r="H1074" s="20">
        <v>0</v>
      </c>
      <c r="I1074" s="20">
        <v>0</v>
      </c>
      <c r="J1074" s="20">
        <v>310</v>
      </c>
      <c r="K1074" s="20">
        <v>309.72000000000003</v>
      </c>
      <c r="L1074" s="20">
        <v>0</v>
      </c>
      <c r="M1074" s="20">
        <v>0</v>
      </c>
      <c r="N1074" s="20">
        <v>100</v>
      </c>
      <c r="O1074" s="20">
        <v>99.91</v>
      </c>
      <c r="P1074" s="507"/>
      <c r="Q1074" s="528"/>
      <c r="R1074" s="528"/>
      <c r="S1074" s="528"/>
    </row>
    <row r="1075" spans="1:19" ht="28.5" customHeight="1" x14ac:dyDescent="0.25">
      <c r="A1075" s="15" t="s">
        <v>309</v>
      </c>
      <c r="B1075" s="16" t="s">
        <v>165</v>
      </c>
      <c r="C1075" s="16">
        <v>2014</v>
      </c>
      <c r="D1075" s="17">
        <v>122</v>
      </c>
      <c r="E1075" s="17">
        <v>122</v>
      </c>
      <c r="F1075" s="17">
        <v>0</v>
      </c>
      <c r="G1075" s="17">
        <v>0</v>
      </c>
      <c r="H1075" s="17">
        <v>0</v>
      </c>
      <c r="I1075" s="17">
        <v>0</v>
      </c>
      <c r="J1075" s="17">
        <v>122</v>
      </c>
      <c r="K1075" s="17">
        <v>122</v>
      </c>
      <c r="L1075" s="17">
        <v>0</v>
      </c>
      <c r="M1075" s="17">
        <v>0</v>
      </c>
      <c r="N1075" s="17">
        <v>100</v>
      </c>
      <c r="O1075" s="17">
        <v>100</v>
      </c>
      <c r="P1075" s="507"/>
      <c r="Q1075" s="528"/>
      <c r="R1075" s="528"/>
      <c r="S1075" s="528"/>
    </row>
    <row r="1076" spans="1:19" ht="68.45" customHeight="1" x14ac:dyDescent="0.25">
      <c r="A1076" s="15" t="s">
        <v>310</v>
      </c>
      <c r="B1076" s="314" t="s">
        <v>166</v>
      </c>
      <c r="C1076" s="16">
        <v>2014</v>
      </c>
      <c r="D1076" s="17">
        <v>139.5</v>
      </c>
      <c r="E1076" s="17">
        <v>139.5</v>
      </c>
      <c r="F1076" s="17">
        <v>0</v>
      </c>
      <c r="G1076" s="17">
        <v>0</v>
      </c>
      <c r="H1076" s="17">
        <v>0</v>
      </c>
      <c r="I1076" s="17">
        <v>0</v>
      </c>
      <c r="J1076" s="17">
        <v>139.5</v>
      </c>
      <c r="K1076" s="17">
        <v>139.5</v>
      </c>
      <c r="L1076" s="17">
        <v>0</v>
      </c>
      <c r="M1076" s="17">
        <v>0</v>
      </c>
      <c r="N1076" s="17">
        <v>100</v>
      </c>
      <c r="O1076" s="17">
        <v>100</v>
      </c>
      <c r="P1076" s="501"/>
      <c r="Q1076" s="529"/>
      <c r="R1076" s="529"/>
      <c r="S1076" s="529"/>
    </row>
    <row r="1077" spans="1:19" ht="15" customHeight="1" x14ac:dyDescent="0.25">
      <c r="A1077" s="568" t="s">
        <v>311</v>
      </c>
      <c r="B1077" s="571" t="s">
        <v>255</v>
      </c>
      <c r="C1077" s="76">
        <v>2015</v>
      </c>
      <c r="D1077" s="80">
        <f>SUM(D1087+D1097+D1107+D1117+D1127+D1138)</f>
        <v>28852.2</v>
      </c>
      <c r="E1077" s="80">
        <f t="shared" ref="E1077:M1077" si="393">SUM(E1087+E1097+E1107+E1117+E1127+E1138)</f>
        <v>28851.8</v>
      </c>
      <c r="F1077" s="80">
        <f t="shared" si="393"/>
        <v>0</v>
      </c>
      <c r="G1077" s="80">
        <f t="shared" si="393"/>
        <v>0</v>
      </c>
      <c r="H1077" s="80">
        <f t="shared" si="393"/>
        <v>14173.9</v>
      </c>
      <c r="I1077" s="80">
        <f t="shared" si="393"/>
        <v>14173.8</v>
      </c>
      <c r="J1077" s="80">
        <f t="shared" si="393"/>
        <v>14678.3</v>
      </c>
      <c r="K1077" s="80">
        <f t="shared" si="393"/>
        <v>14678</v>
      </c>
      <c r="L1077" s="80">
        <f t="shared" si="393"/>
        <v>0</v>
      </c>
      <c r="M1077" s="80">
        <f t="shared" si="393"/>
        <v>0</v>
      </c>
      <c r="N1077" s="80">
        <v>100</v>
      </c>
      <c r="O1077" s="80">
        <v>100</v>
      </c>
      <c r="P1077" s="527" t="s">
        <v>21</v>
      </c>
      <c r="Q1077" s="527" t="s">
        <v>21</v>
      </c>
      <c r="R1077" s="527" t="s">
        <v>21</v>
      </c>
      <c r="S1077" s="527" t="s">
        <v>21</v>
      </c>
    </row>
    <row r="1078" spans="1:19" x14ac:dyDescent="0.25">
      <c r="A1078" s="569"/>
      <c r="B1078" s="572"/>
      <c r="C1078" s="76">
        <v>2016</v>
      </c>
      <c r="D1078" s="80">
        <f>SUM(D1088+D1098+D1108+D1118+D1128+D1139)</f>
        <v>38405.799999999996</v>
      </c>
      <c r="E1078" s="80">
        <f t="shared" ref="E1078:M1078" si="394">SUM(E1088+E1098+E1108+E1118+E1128+E1139)</f>
        <v>38405.1</v>
      </c>
      <c r="F1078" s="80">
        <f t="shared" si="394"/>
        <v>0</v>
      </c>
      <c r="G1078" s="80">
        <f t="shared" si="394"/>
        <v>0</v>
      </c>
      <c r="H1078" s="80">
        <f t="shared" si="394"/>
        <v>5000</v>
      </c>
      <c r="I1078" s="80">
        <f t="shared" si="394"/>
        <v>5000</v>
      </c>
      <c r="J1078" s="80">
        <f t="shared" si="394"/>
        <v>33405.799999999996</v>
      </c>
      <c r="K1078" s="80">
        <f t="shared" si="394"/>
        <v>33405.1</v>
      </c>
      <c r="L1078" s="80">
        <f t="shared" si="394"/>
        <v>0</v>
      </c>
      <c r="M1078" s="80">
        <f t="shared" si="394"/>
        <v>0</v>
      </c>
      <c r="N1078" s="80">
        <v>100</v>
      </c>
      <c r="O1078" s="80">
        <v>100</v>
      </c>
      <c r="P1078" s="528"/>
      <c r="Q1078" s="528"/>
      <c r="R1078" s="528"/>
      <c r="S1078" s="528"/>
    </row>
    <row r="1079" spans="1:19" x14ac:dyDescent="0.25">
      <c r="A1079" s="569"/>
      <c r="B1079" s="572"/>
      <c r="C1079" s="76">
        <v>2017</v>
      </c>
      <c r="D1079" s="80">
        <f>SUM(D1089+D1099+D1109+D1119+D1129+D1140)</f>
        <v>89319.099999999991</v>
      </c>
      <c r="E1079" s="80">
        <f t="shared" ref="E1079:M1079" si="395">SUM(E1089+E1099+E1109+E1119+E1129+E1140)</f>
        <v>89319.099999999991</v>
      </c>
      <c r="F1079" s="80">
        <f t="shared" si="395"/>
        <v>0</v>
      </c>
      <c r="G1079" s="80">
        <f t="shared" si="395"/>
        <v>0</v>
      </c>
      <c r="H1079" s="80">
        <f t="shared" si="395"/>
        <v>1000</v>
      </c>
      <c r="I1079" s="80">
        <f t="shared" si="395"/>
        <v>1000</v>
      </c>
      <c r="J1079" s="80">
        <f t="shared" si="395"/>
        <v>88319.099999999991</v>
      </c>
      <c r="K1079" s="80">
        <f t="shared" si="395"/>
        <v>88319.099999999991</v>
      </c>
      <c r="L1079" s="80">
        <f t="shared" si="395"/>
        <v>0</v>
      </c>
      <c r="M1079" s="80">
        <f t="shared" si="395"/>
        <v>0</v>
      </c>
      <c r="N1079" s="80">
        <v>100</v>
      </c>
      <c r="O1079" s="80">
        <v>100</v>
      </c>
      <c r="P1079" s="528"/>
      <c r="Q1079" s="528"/>
      <c r="R1079" s="528"/>
      <c r="S1079" s="528"/>
    </row>
    <row r="1080" spans="1:19" x14ac:dyDescent="0.25">
      <c r="A1080" s="569"/>
      <c r="B1080" s="572"/>
      <c r="C1080" s="76">
        <v>2018</v>
      </c>
      <c r="D1080" s="80">
        <f>SUM(D1090+D1100+D1110+D1120+D1130+D1137+D1141)</f>
        <v>169857.1</v>
      </c>
      <c r="E1080" s="80">
        <f t="shared" ref="E1080:M1080" si="396">SUM(E1090+E1100+E1110+E1120+E1130+E1137+E1141)</f>
        <v>168296.4</v>
      </c>
      <c r="F1080" s="80">
        <f t="shared" si="396"/>
        <v>21550.89</v>
      </c>
      <c r="G1080" s="80">
        <f t="shared" si="396"/>
        <v>21550.89</v>
      </c>
      <c r="H1080" s="80">
        <f t="shared" si="396"/>
        <v>55130.57</v>
      </c>
      <c r="I1080" s="80">
        <f t="shared" si="396"/>
        <v>53570.27</v>
      </c>
      <c r="J1080" s="80">
        <f t="shared" si="396"/>
        <v>93175.64</v>
      </c>
      <c r="K1080" s="80">
        <f t="shared" si="396"/>
        <v>93175.24</v>
      </c>
      <c r="L1080" s="80">
        <f t="shared" si="396"/>
        <v>0</v>
      </c>
      <c r="M1080" s="80">
        <f t="shared" si="396"/>
        <v>0</v>
      </c>
      <c r="N1080" s="80">
        <v>100</v>
      </c>
      <c r="O1080" s="80">
        <v>99.1</v>
      </c>
      <c r="P1080" s="528"/>
      <c r="Q1080" s="528"/>
      <c r="R1080" s="528"/>
      <c r="S1080" s="528"/>
    </row>
    <row r="1081" spans="1:19" x14ac:dyDescent="0.25">
      <c r="A1081" s="569"/>
      <c r="B1081" s="572"/>
      <c r="C1081" s="76">
        <v>2019</v>
      </c>
      <c r="D1081" s="80">
        <f>SUM(D1091+D1101+D1111+D1121+D1131+D1142)</f>
        <v>21066.500000000004</v>
      </c>
      <c r="E1081" s="80">
        <f t="shared" ref="E1081:M1081" si="397">SUM(E1091+E1101+E1111+E1121+E1131+E1142)</f>
        <v>21066.3</v>
      </c>
      <c r="F1081" s="80">
        <f t="shared" si="397"/>
        <v>0</v>
      </c>
      <c r="G1081" s="80">
        <f t="shared" si="397"/>
        <v>0</v>
      </c>
      <c r="H1081" s="80">
        <f t="shared" si="397"/>
        <v>0</v>
      </c>
      <c r="I1081" s="80">
        <f t="shared" si="397"/>
        <v>0</v>
      </c>
      <c r="J1081" s="80">
        <f t="shared" si="397"/>
        <v>21066.500000000004</v>
      </c>
      <c r="K1081" s="80">
        <f t="shared" si="397"/>
        <v>21066.3</v>
      </c>
      <c r="L1081" s="80">
        <f t="shared" si="397"/>
        <v>0</v>
      </c>
      <c r="M1081" s="80">
        <f t="shared" si="397"/>
        <v>0</v>
      </c>
      <c r="N1081" s="80">
        <v>100</v>
      </c>
      <c r="O1081" s="80">
        <v>100</v>
      </c>
      <c r="P1081" s="528"/>
      <c r="Q1081" s="528"/>
      <c r="R1081" s="528"/>
      <c r="S1081" s="528"/>
    </row>
    <row r="1082" spans="1:19" x14ac:dyDescent="0.25">
      <c r="A1082" s="569"/>
      <c r="B1082" s="572"/>
      <c r="C1082" s="197">
        <v>2020</v>
      </c>
      <c r="D1082" s="80">
        <f>SUM(D1092+D1102+D1112+D1122+D1132+D1143)</f>
        <v>15674.4</v>
      </c>
      <c r="E1082" s="80">
        <f t="shared" ref="E1082:M1082" si="398">SUM(E1092+E1102+E1112+E1122+E1132+E1143)</f>
        <v>15674.4</v>
      </c>
      <c r="F1082" s="80">
        <f t="shared" si="398"/>
        <v>0</v>
      </c>
      <c r="G1082" s="80">
        <f t="shared" si="398"/>
        <v>0</v>
      </c>
      <c r="H1082" s="80">
        <f t="shared" si="398"/>
        <v>0</v>
      </c>
      <c r="I1082" s="80">
        <f t="shared" si="398"/>
        <v>0</v>
      </c>
      <c r="J1082" s="80">
        <f t="shared" si="398"/>
        <v>15674.4</v>
      </c>
      <c r="K1082" s="80">
        <f t="shared" si="398"/>
        <v>15674.4</v>
      </c>
      <c r="L1082" s="80">
        <f t="shared" si="398"/>
        <v>0</v>
      </c>
      <c r="M1082" s="80">
        <f t="shared" si="398"/>
        <v>0</v>
      </c>
      <c r="N1082" s="80">
        <v>100</v>
      </c>
      <c r="O1082" s="80">
        <v>100</v>
      </c>
      <c r="P1082" s="528"/>
      <c r="Q1082" s="528"/>
      <c r="R1082" s="528"/>
      <c r="S1082" s="528"/>
    </row>
    <row r="1083" spans="1:19" x14ac:dyDescent="0.25">
      <c r="A1083" s="569"/>
      <c r="B1083" s="572"/>
      <c r="C1083" s="255">
        <v>2021</v>
      </c>
      <c r="D1083" s="80">
        <f>SUM(D1093+D1103+D1113+D1123+D1133+D1144+D1148)</f>
        <v>49326.400000000001</v>
      </c>
      <c r="E1083" s="80">
        <f t="shared" ref="E1083:M1083" si="399">SUM(E1093+E1103+E1113+E1123+E1133+E1144+E1148)</f>
        <v>49326.400000000001</v>
      </c>
      <c r="F1083" s="80">
        <f t="shared" si="399"/>
        <v>0</v>
      </c>
      <c r="G1083" s="80">
        <f t="shared" si="399"/>
        <v>0</v>
      </c>
      <c r="H1083" s="80">
        <f t="shared" si="399"/>
        <v>20321.900000000001</v>
      </c>
      <c r="I1083" s="80">
        <f t="shared" si="399"/>
        <v>20321.900000000001</v>
      </c>
      <c r="J1083" s="80">
        <f t="shared" si="399"/>
        <v>29004.5</v>
      </c>
      <c r="K1083" s="80">
        <f t="shared" si="399"/>
        <v>29004.5</v>
      </c>
      <c r="L1083" s="80">
        <f t="shared" si="399"/>
        <v>0</v>
      </c>
      <c r="M1083" s="80">
        <f t="shared" si="399"/>
        <v>0</v>
      </c>
      <c r="N1083" s="80">
        <v>100</v>
      </c>
      <c r="O1083" s="80">
        <v>100</v>
      </c>
      <c r="P1083" s="528"/>
      <c r="Q1083" s="528"/>
      <c r="R1083" s="528"/>
      <c r="S1083" s="528"/>
    </row>
    <row r="1084" spans="1:19" x14ac:dyDescent="0.25">
      <c r="A1084" s="569"/>
      <c r="B1084" s="572"/>
      <c r="C1084" s="314">
        <v>2022</v>
      </c>
      <c r="D1084" s="80">
        <f>SUM(D1094+D1104+D1114+D1124+D1134+D1145+D1149+D1152)</f>
        <v>34991.5</v>
      </c>
      <c r="E1084" s="80">
        <f t="shared" ref="E1084:M1084" si="400">SUM(E1094+E1104+E1114+E1124+E1134+E1145+E1149+E1152)</f>
        <v>34991.5</v>
      </c>
      <c r="F1084" s="80">
        <f t="shared" si="400"/>
        <v>0</v>
      </c>
      <c r="G1084" s="80">
        <f t="shared" si="400"/>
        <v>0</v>
      </c>
      <c r="H1084" s="80">
        <f t="shared" si="400"/>
        <v>13183.8</v>
      </c>
      <c r="I1084" s="80">
        <f t="shared" si="400"/>
        <v>13183.8</v>
      </c>
      <c r="J1084" s="80">
        <f t="shared" si="400"/>
        <v>21807.7</v>
      </c>
      <c r="K1084" s="80">
        <f t="shared" si="400"/>
        <v>21807.7</v>
      </c>
      <c r="L1084" s="80">
        <f t="shared" si="400"/>
        <v>0</v>
      </c>
      <c r="M1084" s="80">
        <f t="shared" si="400"/>
        <v>0</v>
      </c>
      <c r="N1084" s="80">
        <v>100</v>
      </c>
      <c r="O1084" s="337">
        <f>E1084/D1084</f>
        <v>1</v>
      </c>
      <c r="P1084" s="528"/>
      <c r="Q1084" s="528"/>
      <c r="R1084" s="528"/>
      <c r="S1084" s="528"/>
    </row>
    <row r="1085" spans="1:19" x14ac:dyDescent="0.25">
      <c r="A1085" s="569"/>
      <c r="B1085" s="572"/>
      <c r="C1085" s="359">
        <v>2023</v>
      </c>
      <c r="D1085" s="80">
        <f>SUM(D1095+D1105+D1115+D1125+D1135+D1146+D1150+D1153)</f>
        <v>58853.100000000006</v>
      </c>
      <c r="E1085" s="80">
        <f t="shared" ref="E1085:M1085" si="401">SUM(E1095+E1105+E1115+E1125+E1135+E1146+E1150+E1153)</f>
        <v>58853.100000000006</v>
      </c>
      <c r="F1085" s="80">
        <f t="shared" si="401"/>
        <v>0</v>
      </c>
      <c r="G1085" s="80">
        <f t="shared" si="401"/>
        <v>0</v>
      </c>
      <c r="H1085" s="80">
        <f t="shared" si="401"/>
        <v>25678.100000000002</v>
      </c>
      <c r="I1085" s="80">
        <f t="shared" si="401"/>
        <v>25678.100000000002</v>
      </c>
      <c r="J1085" s="80">
        <f t="shared" si="401"/>
        <v>33175</v>
      </c>
      <c r="K1085" s="80">
        <f t="shared" si="401"/>
        <v>33175</v>
      </c>
      <c r="L1085" s="80">
        <f t="shared" si="401"/>
        <v>0</v>
      </c>
      <c r="M1085" s="80">
        <f t="shared" si="401"/>
        <v>0</v>
      </c>
      <c r="N1085" s="80">
        <v>100</v>
      </c>
      <c r="O1085" s="337">
        <v>1</v>
      </c>
      <c r="P1085" s="528"/>
      <c r="Q1085" s="528"/>
      <c r="R1085" s="528"/>
      <c r="S1085" s="528"/>
    </row>
    <row r="1086" spans="1:19" x14ac:dyDescent="0.25">
      <c r="A1086" s="570"/>
      <c r="B1086" s="573"/>
      <c r="C1086" s="463">
        <v>2024</v>
      </c>
      <c r="D1086" s="80">
        <f>SUM(D1096+D1106+D1116+D1126+D1136+D1147+D1151+D1154)</f>
        <v>37164.199999999997</v>
      </c>
      <c r="E1086" s="80">
        <f t="shared" ref="E1086:M1086" si="402">SUM(E1096+E1106+E1116+E1126+E1136+E1147+E1151+E1154)</f>
        <v>37164.199999999997</v>
      </c>
      <c r="F1086" s="80">
        <f t="shared" si="402"/>
        <v>0</v>
      </c>
      <c r="G1086" s="80">
        <f t="shared" si="402"/>
        <v>0</v>
      </c>
      <c r="H1086" s="80">
        <f t="shared" si="402"/>
        <v>1046.5</v>
      </c>
      <c r="I1086" s="80">
        <f t="shared" si="402"/>
        <v>1046.5</v>
      </c>
      <c r="J1086" s="80">
        <f t="shared" si="402"/>
        <v>36117.699999999997</v>
      </c>
      <c r="K1086" s="80">
        <f t="shared" si="402"/>
        <v>36117.699999999997</v>
      </c>
      <c r="L1086" s="80">
        <f t="shared" si="402"/>
        <v>0</v>
      </c>
      <c r="M1086" s="80">
        <f t="shared" si="402"/>
        <v>0</v>
      </c>
      <c r="N1086" s="80">
        <v>100</v>
      </c>
      <c r="O1086" s="337">
        <v>1</v>
      </c>
      <c r="P1086" s="529"/>
      <c r="Q1086" s="529"/>
      <c r="R1086" s="529"/>
      <c r="S1086" s="529"/>
    </row>
    <row r="1087" spans="1:19" ht="15" customHeight="1" x14ac:dyDescent="0.25">
      <c r="A1087" s="568"/>
      <c r="B1087" s="550" t="s">
        <v>266</v>
      </c>
      <c r="C1087" s="6">
        <v>2015</v>
      </c>
      <c r="D1087" s="70">
        <v>419.3</v>
      </c>
      <c r="E1087" s="70">
        <v>419.4</v>
      </c>
      <c r="F1087" s="70">
        <v>0</v>
      </c>
      <c r="G1087" s="70">
        <v>0</v>
      </c>
      <c r="H1087" s="70">
        <v>0</v>
      </c>
      <c r="I1087" s="70">
        <v>0</v>
      </c>
      <c r="J1087" s="70">
        <v>419.3</v>
      </c>
      <c r="K1087" s="70">
        <v>419.4</v>
      </c>
      <c r="L1087" s="70">
        <v>0</v>
      </c>
      <c r="M1087" s="70">
        <v>0</v>
      </c>
      <c r="N1087" s="70">
        <v>100</v>
      </c>
      <c r="O1087" s="70">
        <v>100</v>
      </c>
      <c r="P1087" s="500" t="s">
        <v>167</v>
      </c>
      <c r="Q1087" s="84">
        <v>37.200000000000003</v>
      </c>
      <c r="R1087" s="84">
        <v>37.200000000000003</v>
      </c>
      <c r="S1087" s="84">
        <v>100</v>
      </c>
    </row>
    <row r="1088" spans="1:19" x14ac:dyDescent="0.25">
      <c r="A1088" s="569"/>
      <c r="B1088" s="551"/>
      <c r="C1088" s="6">
        <v>2016</v>
      </c>
      <c r="D1088" s="70">
        <v>564.9</v>
      </c>
      <c r="E1088" s="70">
        <v>564.9</v>
      </c>
      <c r="F1088" s="70">
        <v>0</v>
      </c>
      <c r="G1088" s="70">
        <v>0</v>
      </c>
      <c r="H1088" s="70">
        <v>0</v>
      </c>
      <c r="I1088" s="70">
        <v>0</v>
      </c>
      <c r="J1088" s="70">
        <v>564.9</v>
      </c>
      <c r="K1088" s="70">
        <v>564.9</v>
      </c>
      <c r="L1088" s="70">
        <v>0</v>
      </c>
      <c r="M1088" s="70">
        <v>0</v>
      </c>
      <c r="N1088" s="70">
        <v>100</v>
      </c>
      <c r="O1088" s="70">
        <v>100</v>
      </c>
      <c r="P1088" s="507"/>
      <c r="Q1088" s="89">
        <v>37.4</v>
      </c>
      <c r="R1088" s="89">
        <v>37.4</v>
      </c>
      <c r="S1088" s="89">
        <v>100</v>
      </c>
    </row>
    <row r="1089" spans="1:19" x14ac:dyDescent="0.25">
      <c r="A1089" s="569"/>
      <c r="B1089" s="551"/>
      <c r="C1089" s="6">
        <v>2017</v>
      </c>
      <c r="D1089" s="70">
        <v>1121.2</v>
      </c>
      <c r="E1089" s="70">
        <v>1121.2</v>
      </c>
      <c r="F1089" s="70">
        <v>0</v>
      </c>
      <c r="G1089" s="70">
        <v>0</v>
      </c>
      <c r="H1089" s="70">
        <v>0</v>
      </c>
      <c r="I1089" s="70">
        <v>0</v>
      </c>
      <c r="J1089" s="70">
        <v>1121.2</v>
      </c>
      <c r="K1089" s="70">
        <v>1121.2</v>
      </c>
      <c r="L1089" s="70">
        <v>0</v>
      </c>
      <c r="M1089" s="70">
        <v>0</v>
      </c>
      <c r="N1089" s="70">
        <v>100</v>
      </c>
      <c r="O1089" s="70">
        <v>100</v>
      </c>
      <c r="P1089" s="507"/>
      <c r="Q1089" s="109">
        <v>37.4</v>
      </c>
      <c r="R1089" s="109">
        <v>37.4</v>
      </c>
      <c r="S1089" s="109">
        <v>100</v>
      </c>
    </row>
    <row r="1090" spans="1:19" x14ac:dyDescent="0.25">
      <c r="A1090" s="569"/>
      <c r="B1090" s="551"/>
      <c r="C1090" s="6">
        <v>2018</v>
      </c>
      <c r="D1090" s="70">
        <v>761</v>
      </c>
      <c r="E1090" s="70">
        <v>760.9</v>
      </c>
      <c r="F1090" s="70">
        <v>0</v>
      </c>
      <c r="G1090" s="70">
        <v>0</v>
      </c>
      <c r="H1090" s="70">
        <v>0</v>
      </c>
      <c r="I1090" s="70">
        <v>0</v>
      </c>
      <c r="J1090" s="70">
        <v>761</v>
      </c>
      <c r="K1090" s="70">
        <v>760.9</v>
      </c>
      <c r="L1090" s="70">
        <v>0</v>
      </c>
      <c r="M1090" s="70">
        <v>0</v>
      </c>
      <c r="N1090" s="70">
        <v>100</v>
      </c>
      <c r="O1090" s="70">
        <v>99.99</v>
      </c>
      <c r="P1090" s="507"/>
      <c r="Q1090" s="137">
        <v>38.6</v>
      </c>
      <c r="R1090" s="137">
        <v>38.6</v>
      </c>
      <c r="S1090" s="137">
        <v>100</v>
      </c>
    </row>
    <row r="1091" spans="1:19" x14ac:dyDescent="0.25">
      <c r="A1091" s="569"/>
      <c r="B1091" s="551"/>
      <c r="C1091" s="6">
        <v>2019</v>
      </c>
      <c r="D1091" s="70">
        <v>277.5</v>
      </c>
      <c r="E1091" s="70">
        <v>277.5</v>
      </c>
      <c r="F1091" s="70">
        <v>0</v>
      </c>
      <c r="G1091" s="70">
        <v>0</v>
      </c>
      <c r="H1091" s="70">
        <v>0</v>
      </c>
      <c r="I1091" s="70">
        <v>0</v>
      </c>
      <c r="J1091" s="70">
        <v>277.5</v>
      </c>
      <c r="K1091" s="70">
        <v>277.5</v>
      </c>
      <c r="L1091" s="70">
        <v>0</v>
      </c>
      <c r="M1091" s="70">
        <v>0</v>
      </c>
      <c r="N1091" s="70">
        <v>100</v>
      </c>
      <c r="O1091" s="70">
        <v>100</v>
      </c>
      <c r="P1091" s="507"/>
      <c r="Q1091" s="151">
        <v>43</v>
      </c>
      <c r="R1091" s="151">
        <v>43.45</v>
      </c>
      <c r="S1091" s="151">
        <v>101.05</v>
      </c>
    </row>
    <row r="1092" spans="1:19" x14ac:dyDescent="0.25">
      <c r="A1092" s="569"/>
      <c r="B1092" s="551"/>
      <c r="C1092" s="184">
        <v>2020</v>
      </c>
      <c r="D1092" s="70">
        <v>0</v>
      </c>
      <c r="E1092" s="70">
        <v>0</v>
      </c>
      <c r="F1092" s="70">
        <v>0</v>
      </c>
      <c r="G1092" s="70">
        <v>0</v>
      </c>
      <c r="H1092" s="70">
        <v>0</v>
      </c>
      <c r="I1092" s="70">
        <v>0</v>
      </c>
      <c r="J1092" s="70">
        <v>0</v>
      </c>
      <c r="K1092" s="70">
        <v>0</v>
      </c>
      <c r="L1092" s="70">
        <v>0</v>
      </c>
      <c r="M1092" s="70">
        <v>0</v>
      </c>
      <c r="N1092" s="70">
        <v>0</v>
      </c>
      <c r="O1092" s="70">
        <v>0</v>
      </c>
      <c r="P1092" s="507"/>
      <c r="Q1092" s="177">
        <v>45.7</v>
      </c>
      <c r="R1092" s="177">
        <v>45.7</v>
      </c>
      <c r="S1092" s="177">
        <v>100</v>
      </c>
    </row>
    <row r="1093" spans="1:19" x14ac:dyDescent="0.25">
      <c r="A1093" s="569"/>
      <c r="B1093" s="551"/>
      <c r="C1093" s="250">
        <v>2021</v>
      </c>
      <c r="D1093" s="70">
        <v>103</v>
      </c>
      <c r="E1093" s="70">
        <v>103</v>
      </c>
      <c r="F1093" s="70">
        <v>0</v>
      </c>
      <c r="G1093" s="70">
        <v>0</v>
      </c>
      <c r="H1093" s="70">
        <v>0</v>
      </c>
      <c r="I1093" s="70">
        <v>0</v>
      </c>
      <c r="J1093" s="70">
        <v>103</v>
      </c>
      <c r="K1093" s="70">
        <v>103</v>
      </c>
      <c r="L1093" s="70">
        <v>0</v>
      </c>
      <c r="M1093" s="70">
        <v>0</v>
      </c>
      <c r="N1093" s="70">
        <v>100</v>
      </c>
      <c r="O1093" s="70">
        <v>100</v>
      </c>
      <c r="P1093" s="507"/>
      <c r="Q1093" s="247">
        <v>51.3</v>
      </c>
      <c r="R1093" s="247">
        <v>51.3</v>
      </c>
      <c r="S1093" s="247">
        <v>100</v>
      </c>
    </row>
    <row r="1094" spans="1:19" x14ac:dyDescent="0.25">
      <c r="A1094" s="569"/>
      <c r="B1094" s="551"/>
      <c r="C1094" s="308">
        <v>2022</v>
      </c>
      <c r="D1094" s="70">
        <v>396</v>
      </c>
      <c r="E1094" s="70">
        <v>396</v>
      </c>
      <c r="F1094" s="70">
        <v>0</v>
      </c>
      <c r="G1094" s="70">
        <v>0</v>
      </c>
      <c r="H1094" s="70">
        <v>0</v>
      </c>
      <c r="I1094" s="70">
        <v>0</v>
      </c>
      <c r="J1094" s="70">
        <v>396</v>
      </c>
      <c r="K1094" s="70">
        <v>396</v>
      </c>
      <c r="L1094" s="70">
        <v>0</v>
      </c>
      <c r="M1094" s="70">
        <v>0</v>
      </c>
      <c r="N1094" s="70">
        <v>100</v>
      </c>
      <c r="O1094" s="70">
        <v>100</v>
      </c>
      <c r="P1094" s="507"/>
      <c r="Q1094" s="299">
        <v>55</v>
      </c>
      <c r="R1094" s="299">
        <v>56.7</v>
      </c>
      <c r="S1094" s="320">
        <f>R1094/Q1094</f>
        <v>1.030909090909091</v>
      </c>
    </row>
    <row r="1095" spans="1:19" x14ac:dyDescent="0.25">
      <c r="A1095" s="569"/>
      <c r="B1095" s="551"/>
      <c r="C1095" s="356">
        <v>2023</v>
      </c>
      <c r="D1095" s="70">
        <v>0</v>
      </c>
      <c r="E1095" s="70">
        <v>0</v>
      </c>
      <c r="F1095" s="70">
        <v>0</v>
      </c>
      <c r="G1095" s="70">
        <v>0</v>
      </c>
      <c r="H1095" s="70">
        <v>0</v>
      </c>
      <c r="I1095" s="70">
        <v>0</v>
      </c>
      <c r="J1095" s="70">
        <v>0</v>
      </c>
      <c r="K1095" s="70">
        <v>0</v>
      </c>
      <c r="L1095" s="70">
        <v>0</v>
      </c>
      <c r="M1095" s="70">
        <v>0</v>
      </c>
      <c r="N1095" s="70">
        <v>0</v>
      </c>
      <c r="O1095" s="70">
        <v>0</v>
      </c>
      <c r="P1095" s="507"/>
      <c r="Q1095" s="341">
        <v>58.6</v>
      </c>
      <c r="R1095" s="341">
        <v>62</v>
      </c>
      <c r="S1095" s="320">
        <f>R1095/Q1095</f>
        <v>1.0580204778156996</v>
      </c>
    </row>
    <row r="1096" spans="1:19" x14ac:dyDescent="0.25">
      <c r="A1096" s="570"/>
      <c r="B1096" s="552"/>
      <c r="C1096" s="456">
        <v>2024</v>
      </c>
      <c r="D1096" s="70">
        <v>0</v>
      </c>
      <c r="E1096" s="70">
        <v>0</v>
      </c>
      <c r="F1096" s="70">
        <v>0</v>
      </c>
      <c r="G1096" s="70">
        <v>0</v>
      </c>
      <c r="H1096" s="70">
        <v>0</v>
      </c>
      <c r="I1096" s="70">
        <v>0</v>
      </c>
      <c r="J1096" s="70">
        <v>0</v>
      </c>
      <c r="K1096" s="70">
        <v>0</v>
      </c>
      <c r="L1096" s="70">
        <v>0</v>
      </c>
      <c r="M1096" s="70">
        <v>0</v>
      </c>
      <c r="N1096" s="70">
        <v>0</v>
      </c>
      <c r="O1096" s="70">
        <v>0</v>
      </c>
      <c r="P1096" s="501"/>
      <c r="Q1096" s="450">
        <v>62.9</v>
      </c>
      <c r="R1096" s="450">
        <v>63.7</v>
      </c>
      <c r="S1096" s="320">
        <f>R1096/Q1096</f>
        <v>1.0127186009538951</v>
      </c>
    </row>
    <row r="1097" spans="1:19" ht="15" customHeight="1" x14ac:dyDescent="0.25">
      <c r="A1097" s="568"/>
      <c r="B1097" s="550" t="s">
        <v>267</v>
      </c>
      <c r="C1097" s="6">
        <v>2015</v>
      </c>
      <c r="D1097" s="70">
        <v>307.3</v>
      </c>
      <c r="E1097" s="70">
        <v>306.39999999999998</v>
      </c>
      <c r="F1097" s="70">
        <v>0</v>
      </c>
      <c r="G1097" s="70">
        <v>0</v>
      </c>
      <c r="H1097" s="70">
        <v>0</v>
      </c>
      <c r="I1097" s="70">
        <v>0</v>
      </c>
      <c r="J1097" s="70">
        <v>307.3</v>
      </c>
      <c r="K1097" s="70">
        <v>306.39999999999998</v>
      </c>
      <c r="L1097" s="70">
        <v>0</v>
      </c>
      <c r="M1097" s="70">
        <v>0</v>
      </c>
      <c r="N1097" s="70">
        <v>100</v>
      </c>
      <c r="O1097" s="70">
        <v>97.7</v>
      </c>
      <c r="P1097" s="500" t="s">
        <v>167</v>
      </c>
      <c r="Q1097" s="84">
        <v>37.200000000000003</v>
      </c>
      <c r="R1097" s="84">
        <v>37.200000000000003</v>
      </c>
      <c r="S1097" s="84">
        <v>100</v>
      </c>
    </row>
    <row r="1098" spans="1:19" x14ac:dyDescent="0.25">
      <c r="A1098" s="569"/>
      <c r="B1098" s="551"/>
      <c r="C1098" s="6">
        <v>2016</v>
      </c>
      <c r="D1098" s="70">
        <v>115.7</v>
      </c>
      <c r="E1098" s="70">
        <v>115.7</v>
      </c>
      <c r="F1098" s="70">
        <v>0</v>
      </c>
      <c r="G1098" s="70">
        <v>0</v>
      </c>
      <c r="H1098" s="70">
        <v>0</v>
      </c>
      <c r="I1098" s="70">
        <v>0</v>
      </c>
      <c r="J1098" s="70">
        <v>115.7</v>
      </c>
      <c r="K1098" s="70">
        <v>115.7</v>
      </c>
      <c r="L1098" s="70">
        <v>0</v>
      </c>
      <c r="M1098" s="70">
        <v>0</v>
      </c>
      <c r="N1098" s="70">
        <v>100</v>
      </c>
      <c r="O1098" s="70">
        <v>100</v>
      </c>
      <c r="P1098" s="507"/>
      <c r="Q1098" s="89">
        <v>37.4</v>
      </c>
      <c r="R1098" s="89">
        <v>37.4</v>
      </c>
      <c r="S1098" s="89">
        <v>100</v>
      </c>
    </row>
    <row r="1099" spans="1:19" x14ac:dyDescent="0.25">
      <c r="A1099" s="569"/>
      <c r="B1099" s="551"/>
      <c r="C1099" s="6">
        <v>2017</v>
      </c>
      <c r="D1099" s="70">
        <v>294.7</v>
      </c>
      <c r="E1099" s="70">
        <v>294.7</v>
      </c>
      <c r="F1099" s="70">
        <v>0</v>
      </c>
      <c r="G1099" s="70">
        <v>0</v>
      </c>
      <c r="H1099" s="70">
        <v>0</v>
      </c>
      <c r="I1099" s="70">
        <v>0</v>
      </c>
      <c r="J1099" s="70">
        <v>294.7</v>
      </c>
      <c r="K1099" s="70">
        <v>294.7</v>
      </c>
      <c r="L1099" s="70">
        <v>0</v>
      </c>
      <c r="M1099" s="70">
        <v>0</v>
      </c>
      <c r="N1099" s="70">
        <v>100</v>
      </c>
      <c r="O1099" s="70">
        <v>100</v>
      </c>
      <c r="P1099" s="507"/>
      <c r="Q1099" s="109">
        <v>37.4</v>
      </c>
      <c r="R1099" s="109">
        <v>37.4</v>
      </c>
      <c r="S1099" s="109">
        <v>100</v>
      </c>
    </row>
    <row r="1100" spans="1:19" x14ac:dyDescent="0.25">
      <c r="A1100" s="569"/>
      <c r="B1100" s="551"/>
      <c r="C1100" s="6">
        <v>2018</v>
      </c>
      <c r="D1100" s="70">
        <v>300</v>
      </c>
      <c r="E1100" s="70">
        <v>300</v>
      </c>
      <c r="F1100" s="70">
        <v>0</v>
      </c>
      <c r="G1100" s="70">
        <v>0</v>
      </c>
      <c r="H1100" s="70">
        <v>0</v>
      </c>
      <c r="I1100" s="70">
        <v>0</v>
      </c>
      <c r="J1100" s="70">
        <v>300</v>
      </c>
      <c r="K1100" s="70">
        <v>300</v>
      </c>
      <c r="L1100" s="70">
        <v>0</v>
      </c>
      <c r="M1100" s="70">
        <v>0</v>
      </c>
      <c r="N1100" s="70">
        <v>100</v>
      </c>
      <c r="O1100" s="70">
        <v>100</v>
      </c>
      <c r="P1100" s="507"/>
      <c r="Q1100" s="137">
        <v>38.6</v>
      </c>
      <c r="R1100" s="137">
        <v>38.6</v>
      </c>
      <c r="S1100" s="137">
        <v>100</v>
      </c>
    </row>
    <row r="1101" spans="1:19" x14ac:dyDescent="0.25">
      <c r="A1101" s="569"/>
      <c r="B1101" s="551"/>
      <c r="C1101" s="6">
        <v>2019</v>
      </c>
      <c r="D1101" s="70">
        <v>205.9</v>
      </c>
      <c r="E1101" s="70">
        <v>205.8</v>
      </c>
      <c r="F1101" s="70">
        <v>0</v>
      </c>
      <c r="G1101" s="70">
        <v>0</v>
      </c>
      <c r="H1101" s="70">
        <v>0</v>
      </c>
      <c r="I1101" s="70">
        <v>0</v>
      </c>
      <c r="J1101" s="70">
        <v>205.9</v>
      </c>
      <c r="K1101" s="70">
        <v>205.8</v>
      </c>
      <c r="L1101" s="70">
        <v>0</v>
      </c>
      <c r="M1101" s="70">
        <v>0</v>
      </c>
      <c r="N1101" s="70">
        <v>100</v>
      </c>
      <c r="O1101" s="70">
        <v>99.95</v>
      </c>
      <c r="P1101" s="507"/>
      <c r="Q1101" s="151">
        <v>43</v>
      </c>
      <c r="R1101" s="151">
        <v>43.45</v>
      </c>
      <c r="S1101" s="151">
        <v>101.05</v>
      </c>
    </row>
    <row r="1102" spans="1:19" x14ac:dyDescent="0.25">
      <c r="A1102" s="569"/>
      <c r="B1102" s="551"/>
      <c r="C1102" s="184">
        <v>2020</v>
      </c>
      <c r="D1102" s="70">
        <v>0</v>
      </c>
      <c r="E1102" s="70">
        <v>0</v>
      </c>
      <c r="F1102" s="70">
        <v>0</v>
      </c>
      <c r="G1102" s="70">
        <v>0</v>
      </c>
      <c r="H1102" s="70">
        <v>0</v>
      </c>
      <c r="I1102" s="70">
        <v>0</v>
      </c>
      <c r="J1102" s="70">
        <v>0</v>
      </c>
      <c r="K1102" s="70">
        <v>0</v>
      </c>
      <c r="L1102" s="70">
        <v>0</v>
      </c>
      <c r="M1102" s="70">
        <v>0</v>
      </c>
      <c r="N1102" s="70">
        <v>0</v>
      </c>
      <c r="O1102" s="70">
        <v>0</v>
      </c>
      <c r="P1102" s="507"/>
      <c r="Q1102" s="177">
        <v>45.7</v>
      </c>
      <c r="R1102" s="177">
        <v>45.7</v>
      </c>
      <c r="S1102" s="177">
        <v>100</v>
      </c>
    </row>
    <row r="1103" spans="1:19" x14ac:dyDescent="0.25">
      <c r="A1103" s="569"/>
      <c r="B1103" s="551"/>
      <c r="C1103" s="250">
        <v>2021</v>
      </c>
      <c r="D1103" s="70">
        <v>0</v>
      </c>
      <c r="E1103" s="70">
        <v>0</v>
      </c>
      <c r="F1103" s="70">
        <v>0</v>
      </c>
      <c r="G1103" s="70">
        <v>0</v>
      </c>
      <c r="H1103" s="70">
        <v>0</v>
      </c>
      <c r="I1103" s="70">
        <v>0</v>
      </c>
      <c r="J1103" s="70">
        <v>0</v>
      </c>
      <c r="K1103" s="70">
        <v>0</v>
      </c>
      <c r="L1103" s="70">
        <v>0</v>
      </c>
      <c r="M1103" s="70">
        <v>0</v>
      </c>
      <c r="N1103" s="70">
        <v>0</v>
      </c>
      <c r="O1103" s="70">
        <v>0</v>
      </c>
      <c r="P1103" s="507"/>
      <c r="Q1103" s="247">
        <v>51.3</v>
      </c>
      <c r="R1103" s="247">
        <v>51.3</v>
      </c>
      <c r="S1103" s="247">
        <v>100</v>
      </c>
    </row>
    <row r="1104" spans="1:19" x14ac:dyDescent="0.25">
      <c r="A1104" s="569"/>
      <c r="B1104" s="551"/>
      <c r="C1104" s="308">
        <v>2022</v>
      </c>
      <c r="D1104" s="70">
        <v>0</v>
      </c>
      <c r="E1104" s="70">
        <v>0</v>
      </c>
      <c r="F1104" s="70">
        <v>0</v>
      </c>
      <c r="G1104" s="70">
        <v>0</v>
      </c>
      <c r="H1104" s="70">
        <v>0</v>
      </c>
      <c r="I1104" s="70">
        <v>0</v>
      </c>
      <c r="J1104" s="70">
        <v>0</v>
      </c>
      <c r="K1104" s="70">
        <v>0</v>
      </c>
      <c r="L1104" s="70">
        <v>0</v>
      </c>
      <c r="M1104" s="70">
        <v>0</v>
      </c>
      <c r="N1104" s="70">
        <v>0</v>
      </c>
      <c r="O1104" s="70">
        <v>0</v>
      </c>
      <c r="P1104" s="507"/>
      <c r="Q1104" s="299">
        <v>55</v>
      </c>
      <c r="R1104" s="299">
        <v>56.7</v>
      </c>
      <c r="S1104" s="320">
        <f>R1104/Q1104</f>
        <v>1.030909090909091</v>
      </c>
    </row>
    <row r="1105" spans="1:19" x14ac:dyDescent="0.25">
      <c r="A1105" s="569"/>
      <c r="B1105" s="551"/>
      <c r="C1105" s="356">
        <v>2023</v>
      </c>
      <c r="D1105" s="70">
        <v>0</v>
      </c>
      <c r="E1105" s="70">
        <v>0</v>
      </c>
      <c r="F1105" s="70">
        <v>0</v>
      </c>
      <c r="G1105" s="70">
        <v>0</v>
      </c>
      <c r="H1105" s="70">
        <v>0</v>
      </c>
      <c r="I1105" s="70">
        <v>0</v>
      </c>
      <c r="J1105" s="70">
        <v>0</v>
      </c>
      <c r="K1105" s="70">
        <v>0</v>
      </c>
      <c r="L1105" s="70">
        <v>0</v>
      </c>
      <c r="M1105" s="70">
        <v>0</v>
      </c>
      <c r="N1105" s="70">
        <v>0</v>
      </c>
      <c r="O1105" s="70">
        <v>0</v>
      </c>
      <c r="P1105" s="507"/>
      <c r="Q1105" s="341">
        <v>58.6</v>
      </c>
      <c r="R1105" s="341">
        <v>62</v>
      </c>
      <c r="S1105" s="320">
        <f>R1105/Q1105</f>
        <v>1.0580204778156996</v>
      </c>
    </row>
    <row r="1106" spans="1:19" x14ac:dyDescent="0.25">
      <c r="A1106" s="570"/>
      <c r="B1106" s="552"/>
      <c r="C1106" s="456">
        <v>2024</v>
      </c>
      <c r="D1106" s="70">
        <v>0</v>
      </c>
      <c r="E1106" s="70">
        <v>0</v>
      </c>
      <c r="F1106" s="70">
        <v>0</v>
      </c>
      <c r="G1106" s="70">
        <v>0</v>
      </c>
      <c r="H1106" s="70">
        <v>0</v>
      </c>
      <c r="I1106" s="70">
        <v>0</v>
      </c>
      <c r="J1106" s="70">
        <v>0</v>
      </c>
      <c r="K1106" s="70">
        <v>0</v>
      </c>
      <c r="L1106" s="70">
        <v>0</v>
      </c>
      <c r="M1106" s="70">
        <v>0</v>
      </c>
      <c r="N1106" s="70">
        <v>0</v>
      </c>
      <c r="O1106" s="70">
        <v>0</v>
      </c>
      <c r="P1106" s="501"/>
      <c r="Q1106" s="450">
        <v>62.9</v>
      </c>
      <c r="R1106" s="450">
        <v>63.7</v>
      </c>
      <c r="S1106" s="320">
        <f>R1106/Q1106</f>
        <v>1.0127186009538951</v>
      </c>
    </row>
    <row r="1107" spans="1:19" ht="15" customHeight="1" x14ac:dyDescent="0.25">
      <c r="A1107" s="568"/>
      <c r="B1107" s="550" t="s">
        <v>268</v>
      </c>
      <c r="C1107" s="6">
        <v>2015</v>
      </c>
      <c r="D1107" s="70">
        <v>200</v>
      </c>
      <c r="E1107" s="70">
        <v>200.6</v>
      </c>
      <c r="F1107" s="70">
        <v>0</v>
      </c>
      <c r="G1107" s="70">
        <v>0</v>
      </c>
      <c r="H1107" s="70">
        <v>0</v>
      </c>
      <c r="I1107" s="70">
        <v>0</v>
      </c>
      <c r="J1107" s="70">
        <v>200</v>
      </c>
      <c r="K1107" s="70">
        <v>200.6</v>
      </c>
      <c r="L1107" s="70">
        <v>0</v>
      </c>
      <c r="M1107" s="70">
        <v>0</v>
      </c>
      <c r="N1107" s="70">
        <v>100</v>
      </c>
      <c r="O1107" s="70">
        <v>100</v>
      </c>
      <c r="P1107" s="500" t="s">
        <v>167</v>
      </c>
      <c r="Q1107" s="84">
        <v>37.200000000000003</v>
      </c>
      <c r="R1107" s="84">
        <v>37.200000000000003</v>
      </c>
      <c r="S1107" s="84">
        <v>100</v>
      </c>
    </row>
    <row r="1108" spans="1:19" x14ac:dyDescent="0.25">
      <c r="A1108" s="569"/>
      <c r="B1108" s="551"/>
      <c r="C1108" s="6">
        <v>2016</v>
      </c>
      <c r="D1108" s="70">
        <v>383.6</v>
      </c>
      <c r="E1108" s="70">
        <v>383.6</v>
      </c>
      <c r="F1108" s="70">
        <v>0</v>
      </c>
      <c r="G1108" s="70">
        <v>0</v>
      </c>
      <c r="H1108" s="70">
        <v>0</v>
      </c>
      <c r="I1108" s="70">
        <v>0</v>
      </c>
      <c r="J1108" s="70">
        <v>383.6</v>
      </c>
      <c r="K1108" s="70">
        <v>383.6</v>
      </c>
      <c r="L1108" s="70">
        <v>0</v>
      </c>
      <c r="M1108" s="70">
        <v>0</v>
      </c>
      <c r="N1108" s="70">
        <v>100</v>
      </c>
      <c r="O1108" s="70">
        <v>100</v>
      </c>
      <c r="P1108" s="507"/>
      <c r="Q1108" s="89">
        <v>37.4</v>
      </c>
      <c r="R1108" s="89">
        <v>37.4</v>
      </c>
      <c r="S1108" s="89">
        <v>100</v>
      </c>
    </row>
    <row r="1109" spans="1:19" x14ac:dyDescent="0.25">
      <c r="A1109" s="569"/>
      <c r="B1109" s="551"/>
      <c r="C1109" s="6">
        <v>2017</v>
      </c>
      <c r="D1109" s="70">
        <v>216.5</v>
      </c>
      <c r="E1109" s="70">
        <v>216.5</v>
      </c>
      <c r="F1109" s="70">
        <v>0</v>
      </c>
      <c r="G1109" s="70">
        <v>0</v>
      </c>
      <c r="H1109" s="70">
        <v>0</v>
      </c>
      <c r="I1109" s="70">
        <v>0</v>
      </c>
      <c r="J1109" s="70">
        <v>216.5</v>
      </c>
      <c r="K1109" s="70">
        <v>216.5</v>
      </c>
      <c r="L1109" s="70">
        <v>0</v>
      </c>
      <c r="M1109" s="70">
        <v>0</v>
      </c>
      <c r="N1109" s="70">
        <v>100</v>
      </c>
      <c r="O1109" s="70">
        <v>100</v>
      </c>
      <c r="P1109" s="507"/>
      <c r="Q1109" s="109">
        <v>37.4</v>
      </c>
      <c r="R1109" s="109">
        <v>37.4</v>
      </c>
      <c r="S1109" s="109">
        <v>100</v>
      </c>
    </row>
    <row r="1110" spans="1:19" x14ac:dyDescent="0.25">
      <c r="A1110" s="569"/>
      <c r="B1110" s="551"/>
      <c r="C1110" s="6">
        <v>2018</v>
      </c>
      <c r="D1110" s="70">
        <v>49.5</v>
      </c>
      <c r="E1110" s="70">
        <v>49.4</v>
      </c>
      <c r="F1110" s="70">
        <v>0</v>
      </c>
      <c r="G1110" s="70">
        <v>0</v>
      </c>
      <c r="H1110" s="70">
        <v>0</v>
      </c>
      <c r="I1110" s="70">
        <v>0</v>
      </c>
      <c r="J1110" s="70">
        <v>49.5</v>
      </c>
      <c r="K1110" s="70">
        <v>49.4</v>
      </c>
      <c r="L1110" s="70">
        <v>0</v>
      </c>
      <c r="M1110" s="70">
        <v>0</v>
      </c>
      <c r="N1110" s="70">
        <v>100</v>
      </c>
      <c r="O1110" s="70">
        <v>100</v>
      </c>
      <c r="P1110" s="507"/>
      <c r="Q1110" s="137">
        <v>38.6</v>
      </c>
      <c r="R1110" s="137">
        <v>38.6</v>
      </c>
      <c r="S1110" s="137">
        <v>100</v>
      </c>
    </row>
    <row r="1111" spans="1:19" x14ac:dyDescent="0.25">
      <c r="A1111" s="569"/>
      <c r="B1111" s="551"/>
      <c r="C1111" s="6">
        <v>2019</v>
      </c>
      <c r="D1111" s="70">
        <v>0</v>
      </c>
      <c r="E1111" s="70">
        <v>0</v>
      </c>
      <c r="F1111" s="70">
        <v>0</v>
      </c>
      <c r="G1111" s="70">
        <v>0</v>
      </c>
      <c r="H1111" s="70">
        <v>0</v>
      </c>
      <c r="I1111" s="70">
        <v>0</v>
      </c>
      <c r="J1111" s="70">
        <v>0</v>
      </c>
      <c r="K1111" s="70">
        <v>0</v>
      </c>
      <c r="L1111" s="70">
        <v>0</v>
      </c>
      <c r="M1111" s="70">
        <v>0</v>
      </c>
      <c r="N1111" s="70">
        <v>0</v>
      </c>
      <c r="O1111" s="70">
        <v>0</v>
      </c>
      <c r="P1111" s="507"/>
      <c r="Q1111" s="151">
        <v>43</v>
      </c>
      <c r="R1111" s="151">
        <v>43.45</v>
      </c>
      <c r="S1111" s="151">
        <v>101.05</v>
      </c>
    </row>
    <row r="1112" spans="1:19" x14ac:dyDescent="0.25">
      <c r="A1112" s="569"/>
      <c r="B1112" s="551"/>
      <c r="C1112" s="184">
        <v>2020</v>
      </c>
      <c r="D1112" s="70">
        <v>181.8</v>
      </c>
      <c r="E1112" s="70">
        <v>181.8</v>
      </c>
      <c r="F1112" s="70">
        <v>0</v>
      </c>
      <c r="G1112" s="70">
        <v>0</v>
      </c>
      <c r="H1112" s="70">
        <v>0</v>
      </c>
      <c r="I1112" s="70">
        <v>0</v>
      </c>
      <c r="J1112" s="70">
        <v>181.8</v>
      </c>
      <c r="K1112" s="70">
        <v>181.8</v>
      </c>
      <c r="L1112" s="70">
        <v>0</v>
      </c>
      <c r="M1112" s="70">
        <v>0</v>
      </c>
      <c r="N1112" s="70">
        <v>100</v>
      </c>
      <c r="O1112" s="70">
        <v>100</v>
      </c>
      <c r="P1112" s="507"/>
      <c r="Q1112" s="177">
        <v>45.7</v>
      </c>
      <c r="R1112" s="177">
        <v>45.7</v>
      </c>
      <c r="S1112" s="177">
        <v>100</v>
      </c>
    </row>
    <row r="1113" spans="1:19" x14ac:dyDescent="0.25">
      <c r="A1113" s="569"/>
      <c r="B1113" s="551"/>
      <c r="C1113" s="250">
        <v>2021</v>
      </c>
      <c r="D1113" s="70">
        <v>0</v>
      </c>
      <c r="E1113" s="70">
        <v>0</v>
      </c>
      <c r="F1113" s="70">
        <v>0</v>
      </c>
      <c r="G1113" s="70">
        <v>0</v>
      </c>
      <c r="H1113" s="70">
        <v>0</v>
      </c>
      <c r="I1113" s="70">
        <v>0</v>
      </c>
      <c r="J1113" s="70">
        <v>0</v>
      </c>
      <c r="K1113" s="70">
        <v>0</v>
      </c>
      <c r="L1113" s="70">
        <v>0</v>
      </c>
      <c r="M1113" s="70">
        <v>0</v>
      </c>
      <c r="N1113" s="70">
        <v>0</v>
      </c>
      <c r="O1113" s="70">
        <v>0</v>
      </c>
      <c r="P1113" s="507"/>
      <c r="Q1113" s="247">
        <v>51.3</v>
      </c>
      <c r="R1113" s="247">
        <v>51.3</v>
      </c>
      <c r="S1113" s="247">
        <v>100</v>
      </c>
    </row>
    <row r="1114" spans="1:19" x14ac:dyDescent="0.25">
      <c r="A1114" s="569"/>
      <c r="B1114" s="551"/>
      <c r="C1114" s="308">
        <v>2022</v>
      </c>
      <c r="D1114" s="70">
        <v>0</v>
      </c>
      <c r="E1114" s="70">
        <v>0</v>
      </c>
      <c r="F1114" s="70">
        <v>0</v>
      </c>
      <c r="G1114" s="70">
        <v>0</v>
      </c>
      <c r="H1114" s="70">
        <v>0</v>
      </c>
      <c r="I1114" s="70">
        <v>0</v>
      </c>
      <c r="J1114" s="70">
        <v>0</v>
      </c>
      <c r="K1114" s="70">
        <v>0</v>
      </c>
      <c r="L1114" s="70">
        <v>0</v>
      </c>
      <c r="M1114" s="70">
        <v>0</v>
      </c>
      <c r="N1114" s="70">
        <v>0</v>
      </c>
      <c r="O1114" s="70">
        <v>0</v>
      </c>
      <c r="P1114" s="507"/>
      <c r="Q1114" s="299">
        <v>55</v>
      </c>
      <c r="R1114" s="299">
        <v>56.7</v>
      </c>
      <c r="S1114" s="320">
        <f>R1114/Q1114</f>
        <v>1.030909090909091</v>
      </c>
    </row>
    <row r="1115" spans="1:19" x14ac:dyDescent="0.25">
      <c r="A1115" s="569"/>
      <c r="B1115" s="551"/>
      <c r="C1115" s="356">
        <v>2023</v>
      </c>
      <c r="D1115" s="70">
        <v>0</v>
      </c>
      <c r="E1115" s="70">
        <v>0</v>
      </c>
      <c r="F1115" s="70">
        <v>0</v>
      </c>
      <c r="G1115" s="70">
        <v>0</v>
      </c>
      <c r="H1115" s="70">
        <v>0</v>
      </c>
      <c r="I1115" s="70">
        <v>0</v>
      </c>
      <c r="J1115" s="70">
        <v>0</v>
      </c>
      <c r="K1115" s="70">
        <v>0</v>
      </c>
      <c r="L1115" s="70">
        <v>0</v>
      </c>
      <c r="M1115" s="70">
        <v>0</v>
      </c>
      <c r="N1115" s="70">
        <v>0</v>
      </c>
      <c r="O1115" s="70">
        <v>0</v>
      </c>
      <c r="P1115" s="507"/>
      <c r="Q1115" s="341">
        <v>58.6</v>
      </c>
      <c r="R1115" s="341">
        <v>62</v>
      </c>
      <c r="S1115" s="320">
        <f>R1115/Q1115</f>
        <v>1.0580204778156996</v>
      </c>
    </row>
    <row r="1116" spans="1:19" x14ac:dyDescent="0.25">
      <c r="A1116" s="570"/>
      <c r="B1116" s="552"/>
      <c r="C1116" s="456">
        <v>2024</v>
      </c>
      <c r="D1116" s="70">
        <v>900</v>
      </c>
      <c r="E1116" s="70">
        <v>900</v>
      </c>
      <c r="F1116" s="70">
        <v>0</v>
      </c>
      <c r="G1116" s="70">
        <v>0</v>
      </c>
      <c r="H1116" s="70">
        <v>0</v>
      </c>
      <c r="I1116" s="70">
        <v>0</v>
      </c>
      <c r="J1116" s="70">
        <v>900</v>
      </c>
      <c r="K1116" s="70">
        <v>900</v>
      </c>
      <c r="L1116" s="70">
        <v>0</v>
      </c>
      <c r="M1116" s="70">
        <v>0</v>
      </c>
      <c r="N1116" s="70">
        <v>100</v>
      </c>
      <c r="O1116" s="70">
        <v>100</v>
      </c>
      <c r="P1116" s="501"/>
      <c r="Q1116" s="450">
        <v>62.9</v>
      </c>
      <c r="R1116" s="450">
        <v>63.7</v>
      </c>
      <c r="S1116" s="320">
        <f>R1116/Q1116</f>
        <v>1.0127186009538951</v>
      </c>
    </row>
    <row r="1117" spans="1:19" ht="15" customHeight="1" x14ac:dyDescent="0.25">
      <c r="A1117" s="568"/>
      <c r="B1117" s="550" t="s">
        <v>269</v>
      </c>
      <c r="C1117" s="6">
        <v>2015</v>
      </c>
      <c r="D1117" s="70">
        <v>96.3</v>
      </c>
      <c r="E1117" s="70">
        <v>96.2</v>
      </c>
      <c r="F1117" s="70">
        <v>0</v>
      </c>
      <c r="G1117" s="70">
        <v>0</v>
      </c>
      <c r="H1117" s="70">
        <v>0</v>
      </c>
      <c r="I1117" s="70">
        <v>0</v>
      </c>
      <c r="J1117" s="70">
        <v>96.3</v>
      </c>
      <c r="K1117" s="70">
        <v>96.2</v>
      </c>
      <c r="L1117" s="70">
        <v>0</v>
      </c>
      <c r="M1117" s="70">
        <v>0</v>
      </c>
      <c r="N1117" s="70">
        <v>100</v>
      </c>
      <c r="O1117" s="70">
        <v>100</v>
      </c>
      <c r="P1117" s="500" t="s">
        <v>167</v>
      </c>
      <c r="Q1117" s="84">
        <v>37.200000000000003</v>
      </c>
      <c r="R1117" s="84">
        <v>37.200000000000003</v>
      </c>
      <c r="S1117" s="84">
        <v>100</v>
      </c>
    </row>
    <row r="1118" spans="1:19" x14ac:dyDescent="0.25">
      <c r="A1118" s="569"/>
      <c r="B1118" s="551"/>
      <c r="C1118" s="6">
        <v>2016</v>
      </c>
      <c r="D1118" s="70">
        <v>214</v>
      </c>
      <c r="E1118" s="70">
        <v>213.3</v>
      </c>
      <c r="F1118" s="70">
        <v>0</v>
      </c>
      <c r="G1118" s="70">
        <v>0</v>
      </c>
      <c r="H1118" s="70">
        <v>0</v>
      </c>
      <c r="I1118" s="70">
        <v>0</v>
      </c>
      <c r="J1118" s="70">
        <v>214</v>
      </c>
      <c r="K1118" s="70">
        <v>213.3</v>
      </c>
      <c r="L1118" s="70">
        <v>0</v>
      </c>
      <c r="M1118" s="70">
        <v>0</v>
      </c>
      <c r="N1118" s="70">
        <v>100</v>
      </c>
      <c r="O1118" s="70">
        <v>100</v>
      </c>
      <c r="P1118" s="507"/>
      <c r="Q1118" s="89">
        <v>37.4</v>
      </c>
      <c r="R1118" s="89">
        <v>37.4</v>
      </c>
      <c r="S1118" s="89">
        <v>100</v>
      </c>
    </row>
    <row r="1119" spans="1:19" x14ac:dyDescent="0.25">
      <c r="A1119" s="569"/>
      <c r="B1119" s="551"/>
      <c r="C1119" s="6">
        <v>2017</v>
      </c>
      <c r="D1119" s="70">
        <v>6500</v>
      </c>
      <c r="E1119" s="70">
        <v>6500</v>
      </c>
      <c r="F1119" s="70">
        <v>0</v>
      </c>
      <c r="G1119" s="70">
        <v>0</v>
      </c>
      <c r="H1119" s="70">
        <v>0</v>
      </c>
      <c r="I1119" s="70">
        <v>0</v>
      </c>
      <c r="J1119" s="70">
        <v>6500</v>
      </c>
      <c r="K1119" s="70">
        <v>6500</v>
      </c>
      <c r="L1119" s="70">
        <v>0</v>
      </c>
      <c r="M1119" s="70">
        <v>0</v>
      </c>
      <c r="N1119" s="70">
        <v>100</v>
      </c>
      <c r="O1119" s="70">
        <v>100</v>
      </c>
      <c r="P1119" s="507"/>
      <c r="Q1119" s="109">
        <v>37.4</v>
      </c>
      <c r="R1119" s="109">
        <v>37.4</v>
      </c>
      <c r="S1119" s="109">
        <v>100</v>
      </c>
    </row>
    <row r="1120" spans="1:19" x14ac:dyDescent="0.25">
      <c r="A1120" s="569"/>
      <c r="B1120" s="551"/>
      <c r="C1120" s="6">
        <v>2018</v>
      </c>
      <c r="D1120" s="70">
        <v>13194.2</v>
      </c>
      <c r="E1120" s="70">
        <v>13194.2</v>
      </c>
      <c r="F1120" s="70">
        <v>0</v>
      </c>
      <c r="G1120" s="70">
        <v>0</v>
      </c>
      <c r="H1120" s="70">
        <v>0</v>
      </c>
      <c r="I1120" s="70">
        <v>0</v>
      </c>
      <c r="J1120" s="70">
        <v>13194.2</v>
      </c>
      <c r="K1120" s="70">
        <v>13194.2</v>
      </c>
      <c r="L1120" s="70">
        <v>0</v>
      </c>
      <c r="M1120" s="70">
        <v>0</v>
      </c>
      <c r="N1120" s="70">
        <v>100</v>
      </c>
      <c r="O1120" s="70">
        <v>100</v>
      </c>
      <c r="P1120" s="507"/>
      <c r="Q1120" s="137">
        <v>38.6</v>
      </c>
      <c r="R1120" s="137">
        <v>38.6</v>
      </c>
      <c r="S1120" s="137">
        <v>100</v>
      </c>
    </row>
    <row r="1121" spans="1:19" x14ac:dyDescent="0.25">
      <c r="A1121" s="569"/>
      <c r="B1121" s="551"/>
      <c r="C1121" s="6">
        <v>2019</v>
      </c>
      <c r="D1121" s="70">
        <v>18146.900000000001</v>
      </c>
      <c r="E1121" s="70">
        <v>18146.900000000001</v>
      </c>
      <c r="F1121" s="70">
        <v>0</v>
      </c>
      <c r="G1121" s="70">
        <v>0</v>
      </c>
      <c r="H1121" s="70">
        <v>0</v>
      </c>
      <c r="I1121" s="70">
        <v>0</v>
      </c>
      <c r="J1121" s="70">
        <v>18146.900000000001</v>
      </c>
      <c r="K1121" s="70">
        <v>18146.900000000001</v>
      </c>
      <c r="L1121" s="70">
        <v>0</v>
      </c>
      <c r="M1121" s="70">
        <v>0</v>
      </c>
      <c r="N1121" s="70">
        <v>100</v>
      </c>
      <c r="O1121" s="70">
        <v>100</v>
      </c>
      <c r="P1121" s="507"/>
      <c r="Q1121" s="151">
        <v>43</v>
      </c>
      <c r="R1121" s="151">
        <v>43.45</v>
      </c>
      <c r="S1121" s="151">
        <v>101.05</v>
      </c>
    </row>
    <row r="1122" spans="1:19" x14ac:dyDescent="0.25">
      <c r="A1122" s="569"/>
      <c r="B1122" s="551"/>
      <c r="C1122" s="184">
        <v>2020</v>
      </c>
      <c r="D1122" s="70">
        <v>15343.5</v>
      </c>
      <c r="E1122" s="70">
        <v>15343.5</v>
      </c>
      <c r="F1122" s="70">
        <v>0</v>
      </c>
      <c r="G1122" s="70">
        <v>0</v>
      </c>
      <c r="H1122" s="70">
        <v>0</v>
      </c>
      <c r="I1122" s="70">
        <v>0</v>
      </c>
      <c r="J1122" s="70">
        <v>15343.5</v>
      </c>
      <c r="K1122" s="70">
        <v>15343.5</v>
      </c>
      <c r="L1122" s="70">
        <v>0</v>
      </c>
      <c r="M1122" s="70">
        <v>0</v>
      </c>
      <c r="N1122" s="70">
        <v>100</v>
      </c>
      <c r="O1122" s="70">
        <v>100</v>
      </c>
      <c r="P1122" s="507"/>
      <c r="Q1122" s="177">
        <v>45.7</v>
      </c>
      <c r="R1122" s="177">
        <v>45.7</v>
      </c>
      <c r="S1122" s="177">
        <v>100</v>
      </c>
    </row>
    <row r="1123" spans="1:19" x14ac:dyDescent="0.25">
      <c r="A1123" s="569"/>
      <c r="B1123" s="551"/>
      <c r="C1123" s="250">
        <v>2021</v>
      </c>
      <c r="D1123" s="70">
        <v>18534</v>
      </c>
      <c r="E1123" s="70">
        <v>18534</v>
      </c>
      <c r="F1123" s="70">
        <v>0</v>
      </c>
      <c r="G1123" s="70">
        <v>0</v>
      </c>
      <c r="H1123" s="70">
        <v>0</v>
      </c>
      <c r="I1123" s="70">
        <v>0</v>
      </c>
      <c r="J1123" s="70">
        <v>18534</v>
      </c>
      <c r="K1123" s="70">
        <v>18534</v>
      </c>
      <c r="L1123" s="70">
        <v>0</v>
      </c>
      <c r="M1123" s="70">
        <v>0</v>
      </c>
      <c r="N1123" s="70">
        <v>100</v>
      </c>
      <c r="O1123" s="70">
        <v>100</v>
      </c>
      <c r="P1123" s="507"/>
      <c r="Q1123" s="247">
        <v>51.3</v>
      </c>
      <c r="R1123" s="247">
        <v>51.3</v>
      </c>
      <c r="S1123" s="247">
        <v>100</v>
      </c>
    </row>
    <row r="1124" spans="1:19" x14ac:dyDescent="0.25">
      <c r="A1124" s="569"/>
      <c r="B1124" s="551"/>
      <c r="C1124" s="308">
        <v>2022</v>
      </c>
      <c r="D1124" s="70">
        <v>19519</v>
      </c>
      <c r="E1124" s="70">
        <v>19519</v>
      </c>
      <c r="F1124" s="70">
        <v>0</v>
      </c>
      <c r="G1124" s="70">
        <v>0</v>
      </c>
      <c r="H1124" s="70">
        <v>0</v>
      </c>
      <c r="I1124" s="70">
        <v>0</v>
      </c>
      <c r="J1124" s="70">
        <v>19519</v>
      </c>
      <c r="K1124" s="70">
        <v>19519</v>
      </c>
      <c r="L1124" s="70">
        <v>0</v>
      </c>
      <c r="M1124" s="70">
        <v>0</v>
      </c>
      <c r="N1124" s="70">
        <v>100</v>
      </c>
      <c r="O1124" s="70">
        <v>100</v>
      </c>
      <c r="P1124" s="507"/>
      <c r="Q1124" s="299">
        <v>55</v>
      </c>
      <c r="R1124" s="299">
        <v>56.7</v>
      </c>
      <c r="S1124" s="320">
        <f>R1124/Q1124</f>
        <v>1.030909090909091</v>
      </c>
    </row>
    <row r="1125" spans="1:19" x14ac:dyDescent="0.25">
      <c r="A1125" s="569"/>
      <c r="B1125" s="551"/>
      <c r="C1125" s="356">
        <v>2023</v>
      </c>
      <c r="D1125" s="70">
        <v>29379.200000000001</v>
      </c>
      <c r="E1125" s="70">
        <v>29379.200000000001</v>
      </c>
      <c r="F1125" s="70">
        <v>0</v>
      </c>
      <c r="G1125" s="70">
        <v>0</v>
      </c>
      <c r="H1125" s="70">
        <v>0</v>
      </c>
      <c r="I1125" s="70">
        <v>0</v>
      </c>
      <c r="J1125" s="70">
        <v>29379.200000000001</v>
      </c>
      <c r="K1125" s="70">
        <v>29379.200000000001</v>
      </c>
      <c r="L1125" s="70">
        <v>0</v>
      </c>
      <c r="M1125" s="70">
        <v>0</v>
      </c>
      <c r="N1125" s="70">
        <v>100</v>
      </c>
      <c r="O1125" s="70">
        <v>100</v>
      </c>
      <c r="P1125" s="507"/>
      <c r="Q1125" s="341">
        <v>58.6</v>
      </c>
      <c r="R1125" s="341">
        <v>62</v>
      </c>
      <c r="S1125" s="320">
        <f>R1125/Q1125</f>
        <v>1.0580204778156996</v>
      </c>
    </row>
    <row r="1126" spans="1:19" x14ac:dyDescent="0.25">
      <c r="A1126" s="570"/>
      <c r="B1126" s="552"/>
      <c r="C1126" s="456">
        <v>2024</v>
      </c>
      <c r="D1126" s="70">
        <v>35069.5</v>
      </c>
      <c r="E1126" s="70">
        <v>35069.5</v>
      </c>
      <c r="F1126" s="70">
        <v>0</v>
      </c>
      <c r="G1126" s="70">
        <v>0</v>
      </c>
      <c r="H1126" s="70">
        <v>0</v>
      </c>
      <c r="I1126" s="70">
        <v>0</v>
      </c>
      <c r="J1126" s="70">
        <v>35069.5</v>
      </c>
      <c r="K1126" s="70">
        <v>35069.5</v>
      </c>
      <c r="L1126" s="70">
        <v>0</v>
      </c>
      <c r="M1126" s="70">
        <v>0</v>
      </c>
      <c r="N1126" s="70">
        <v>100</v>
      </c>
      <c r="O1126" s="70">
        <v>100</v>
      </c>
      <c r="P1126" s="501"/>
      <c r="Q1126" s="450">
        <v>62.9</v>
      </c>
      <c r="R1126" s="450">
        <v>63.7</v>
      </c>
      <c r="S1126" s="320">
        <f>R1126/Q1126</f>
        <v>1.0127186009538951</v>
      </c>
    </row>
    <row r="1127" spans="1:19" ht="15" customHeight="1" x14ac:dyDescent="0.25">
      <c r="A1127" s="566"/>
      <c r="B1127" s="560" t="s">
        <v>270</v>
      </c>
      <c r="C1127" s="6">
        <v>2015</v>
      </c>
      <c r="D1127" s="70">
        <v>27829.3</v>
      </c>
      <c r="E1127" s="70">
        <v>27829.200000000001</v>
      </c>
      <c r="F1127" s="70">
        <v>0</v>
      </c>
      <c r="G1127" s="70">
        <v>0</v>
      </c>
      <c r="H1127" s="70">
        <v>14173.9</v>
      </c>
      <c r="I1127" s="70">
        <v>14173.8</v>
      </c>
      <c r="J1127" s="70">
        <v>13655.4</v>
      </c>
      <c r="K1127" s="70">
        <v>13655.4</v>
      </c>
      <c r="L1127" s="70">
        <v>0</v>
      </c>
      <c r="M1127" s="70">
        <v>0</v>
      </c>
      <c r="N1127" s="70">
        <v>100</v>
      </c>
      <c r="O1127" s="70">
        <v>100</v>
      </c>
      <c r="P1127" s="567" t="s">
        <v>167</v>
      </c>
      <c r="Q1127" s="84">
        <v>37.200000000000003</v>
      </c>
      <c r="R1127" s="84">
        <v>37.200000000000003</v>
      </c>
      <c r="S1127" s="84">
        <v>100</v>
      </c>
    </row>
    <row r="1128" spans="1:19" x14ac:dyDescent="0.25">
      <c r="A1128" s="566"/>
      <c r="B1128" s="560"/>
      <c r="C1128" s="6">
        <v>2016</v>
      </c>
      <c r="D1128" s="70">
        <v>37087.599999999999</v>
      </c>
      <c r="E1128" s="70">
        <v>37087.599999999999</v>
      </c>
      <c r="F1128" s="70">
        <v>0</v>
      </c>
      <c r="G1128" s="70">
        <v>0</v>
      </c>
      <c r="H1128" s="70">
        <v>5000</v>
      </c>
      <c r="I1128" s="70">
        <v>5000</v>
      </c>
      <c r="J1128" s="70">
        <v>32087.599999999999</v>
      </c>
      <c r="K1128" s="70">
        <v>32087.599999999999</v>
      </c>
      <c r="L1128" s="70">
        <v>0</v>
      </c>
      <c r="M1128" s="70">
        <v>0</v>
      </c>
      <c r="N1128" s="70">
        <v>100</v>
      </c>
      <c r="O1128" s="70">
        <v>100</v>
      </c>
      <c r="P1128" s="567"/>
      <c r="Q1128" s="89">
        <v>37.4</v>
      </c>
      <c r="R1128" s="89">
        <v>37.4</v>
      </c>
      <c r="S1128" s="89">
        <v>100</v>
      </c>
    </row>
    <row r="1129" spans="1:19" x14ac:dyDescent="0.25">
      <c r="A1129" s="566"/>
      <c r="B1129" s="560"/>
      <c r="C1129" s="6">
        <v>2017</v>
      </c>
      <c r="D1129" s="70">
        <v>81136.7</v>
      </c>
      <c r="E1129" s="70">
        <v>81136.7</v>
      </c>
      <c r="F1129" s="70">
        <v>0</v>
      </c>
      <c r="G1129" s="70">
        <v>0</v>
      </c>
      <c r="H1129" s="70">
        <v>1000</v>
      </c>
      <c r="I1129" s="70">
        <v>1000</v>
      </c>
      <c r="J1129" s="70">
        <v>80136.7</v>
      </c>
      <c r="K1129" s="70">
        <v>80136.7</v>
      </c>
      <c r="L1129" s="70">
        <v>0</v>
      </c>
      <c r="M1129" s="70">
        <v>0</v>
      </c>
      <c r="N1129" s="70">
        <v>100</v>
      </c>
      <c r="O1129" s="70">
        <v>100</v>
      </c>
      <c r="P1129" s="567"/>
      <c r="Q1129" s="109">
        <v>37.4</v>
      </c>
      <c r="R1129" s="109">
        <v>37.4</v>
      </c>
      <c r="S1129" s="109">
        <v>100</v>
      </c>
    </row>
    <row r="1130" spans="1:19" x14ac:dyDescent="0.25">
      <c r="A1130" s="566"/>
      <c r="B1130" s="560"/>
      <c r="C1130" s="6">
        <v>2018</v>
      </c>
      <c r="D1130" s="70">
        <v>153651.4</v>
      </c>
      <c r="E1130" s="70">
        <v>152090.9</v>
      </c>
      <c r="F1130" s="70">
        <v>21550.89</v>
      </c>
      <c r="G1130" s="70">
        <v>21550.89</v>
      </c>
      <c r="H1130" s="70">
        <v>55130.57</v>
      </c>
      <c r="I1130" s="70">
        <v>53570.27</v>
      </c>
      <c r="J1130" s="70">
        <v>76969.94</v>
      </c>
      <c r="K1130" s="70">
        <v>76969.740000000005</v>
      </c>
      <c r="L1130" s="70">
        <v>0</v>
      </c>
      <c r="M1130" s="70">
        <v>0</v>
      </c>
      <c r="N1130" s="70">
        <v>100</v>
      </c>
      <c r="O1130" s="70">
        <v>98.98</v>
      </c>
      <c r="P1130" s="567"/>
      <c r="Q1130" s="137">
        <v>38.6</v>
      </c>
      <c r="R1130" s="137">
        <v>38.6</v>
      </c>
      <c r="S1130" s="137">
        <v>100</v>
      </c>
    </row>
    <row r="1131" spans="1:19" x14ac:dyDescent="0.25">
      <c r="A1131" s="566"/>
      <c r="B1131" s="560"/>
      <c r="C1131" s="6">
        <v>2019</v>
      </c>
      <c r="D1131" s="70">
        <v>2436.1999999999998</v>
      </c>
      <c r="E1131" s="70">
        <v>2436.1</v>
      </c>
      <c r="F1131" s="70">
        <v>0</v>
      </c>
      <c r="G1131" s="70">
        <v>0</v>
      </c>
      <c r="H1131" s="70">
        <v>0</v>
      </c>
      <c r="I1131" s="70">
        <v>0</v>
      </c>
      <c r="J1131" s="70">
        <v>2436.1999999999998</v>
      </c>
      <c r="K1131" s="70">
        <v>2436.1</v>
      </c>
      <c r="L1131" s="70">
        <v>0</v>
      </c>
      <c r="M1131" s="70">
        <v>0</v>
      </c>
      <c r="N1131" s="70">
        <v>100</v>
      </c>
      <c r="O1131" s="70">
        <v>100</v>
      </c>
      <c r="P1131" s="567"/>
      <c r="Q1131" s="151">
        <v>43</v>
      </c>
      <c r="R1131" s="151">
        <v>43.45</v>
      </c>
      <c r="S1131" s="151">
        <v>101.05</v>
      </c>
    </row>
    <row r="1132" spans="1:19" x14ac:dyDescent="0.25">
      <c r="A1132" s="566"/>
      <c r="B1132" s="560"/>
      <c r="C1132" s="184">
        <v>2020</v>
      </c>
      <c r="D1132" s="70">
        <v>149.1</v>
      </c>
      <c r="E1132" s="70">
        <v>149.1</v>
      </c>
      <c r="F1132" s="70">
        <v>0</v>
      </c>
      <c r="G1132" s="70">
        <v>0</v>
      </c>
      <c r="H1132" s="70">
        <v>0</v>
      </c>
      <c r="I1132" s="70">
        <v>0</v>
      </c>
      <c r="J1132" s="70">
        <v>149.1</v>
      </c>
      <c r="K1132" s="70">
        <v>149.1</v>
      </c>
      <c r="L1132" s="70">
        <v>0</v>
      </c>
      <c r="M1132" s="70">
        <v>0</v>
      </c>
      <c r="N1132" s="70">
        <v>100</v>
      </c>
      <c r="O1132" s="70">
        <v>100</v>
      </c>
      <c r="P1132" s="567"/>
      <c r="Q1132" s="177">
        <v>45.7</v>
      </c>
      <c r="R1132" s="177">
        <v>45.7</v>
      </c>
      <c r="S1132" s="177">
        <v>100</v>
      </c>
    </row>
    <row r="1133" spans="1:19" x14ac:dyDescent="0.25">
      <c r="A1133" s="566"/>
      <c r="B1133" s="560"/>
      <c r="C1133" s="250">
        <v>2021</v>
      </c>
      <c r="D1133" s="70">
        <v>29377.4</v>
      </c>
      <c r="E1133" s="70">
        <v>29377.4</v>
      </c>
      <c r="F1133" s="70">
        <v>0</v>
      </c>
      <c r="G1133" s="70">
        <v>0</v>
      </c>
      <c r="H1133" s="70">
        <v>19184.900000000001</v>
      </c>
      <c r="I1133" s="70">
        <v>19184.900000000001</v>
      </c>
      <c r="J1133" s="70">
        <v>10192.5</v>
      </c>
      <c r="K1133" s="70">
        <v>10192.5</v>
      </c>
      <c r="L1133" s="70">
        <v>0</v>
      </c>
      <c r="M1133" s="70">
        <v>0</v>
      </c>
      <c r="N1133" s="70">
        <v>100</v>
      </c>
      <c r="O1133" s="70">
        <v>100</v>
      </c>
      <c r="P1133" s="567"/>
      <c r="Q1133" s="247">
        <v>51.3</v>
      </c>
      <c r="R1133" s="247">
        <v>51.3</v>
      </c>
      <c r="S1133" s="247">
        <v>100</v>
      </c>
    </row>
    <row r="1134" spans="1:19" x14ac:dyDescent="0.25">
      <c r="A1134" s="566"/>
      <c r="B1134" s="560"/>
      <c r="C1134" s="308">
        <v>2022</v>
      </c>
      <c r="D1134" s="70">
        <v>13695.8</v>
      </c>
      <c r="E1134" s="70">
        <v>13695.8</v>
      </c>
      <c r="F1134" s="70">
        <v>0</v>
      </c>
      <c r="G1134" s="70">
        <v>0</v>
      </c>
      <c r="H1134" s="70">
        <v>11983.8</v>
      </c>
      <c r="I1134" s="70">
        <v>11983.8</v>
      </c>
      <c r="J1134" s="70">
        <v>1712</v>
      </c>
      <c r="K1134" s="70">
        <v>1712</v>
      </c>
      <c r="L1134" s="70">
        <v>0</v>
      </c>
      <c r="M1134" s="70">
        <v>0</v>
      </c>
      <c r="N1134" s="70">
        <v>100</v>
      </c>
      <c r="O1134" s="70">
        <v>100</v>
      </c>
      <c r="P1134" s="567"/>
      <c r="Q1134" s="299">
        <v>55</v>
      </c>
      <c r="R1134" s="299">
        <v>56.7</v>
      </c>
      <c r="S1134" s="320">
        <f>R1134/Q1134</f>
        <v>1.030909090909091</v>
      </c>
    </row>
    <row r="1135" spans="1:19" x14ac:dyDescent="0.25">
      <c r="A1135" s="566"/>
      <c r="B1135" s="560"/>
      <c r="C1135" s="356">
        <v>2023</v>
      </c>
      <c r="D1135" s="70">
        <v>28050.9</v>
      </c>
      <c r="E1135" s="70">
        <v>28050.9</v>
      </c>
      <c r="F1135" s="70">
        <v>0</v>
      </c>
      <c r="G1135" s="70">
        <v>0</v>
      </c>
      <c r="H1135" s="70">
        <v>24459.9</v>
      </c>
      <c r="I1135" s="70">
        <v>24459.9</v>
      </c>
      <c r="J1135" s="70">
        <v>3591</v>
      </c>
      <c r="K1135" s="70">
        <v>3591</v>
      </c>
      <c r="L1135" s="70">
        <v>0</v>
      </c>
      <c r="M1135" s="70">
        <v>0</v>
      </c>
      <c r="N1135" s="70">
        <v>100</v>
      </c>
      <c r="O1135" s="70">
        <v>100</v>
      </c>
      <c r="P1135" s="567"/>
      <c r="Q1135" s="341">
        <v>58.6</v>
      </c>
      <c r="R1135" s="341">
        <v>62</v>
      </c>
      <c r="S1135" s="320">
        <f>R1135/Q1135</f>
        <v>1.0580204778156996</v>
      </c>
    </row>
    <row r="1136" spans="1:19" x14ac:dyDescent="0.25">
      <c r="A1136" s="566"/>
      <c r="B1136" s="560"/>
      <c r="C1136" s="456">
        <v>2024</v>
      </c>
      <c r="D1136" s="70">
        <v>0</v>
      </c>
      <c r="E1136" s="70">
        <v>0</v>
      </c>
      <c r="F1136" s="70">
        <v>0</v>
      </c>
      <c r="G1136" s="70">
        <v>0</v>
      </c>
      <c r="H1136" s="70">
        <v>0</v>
      </c>
      <c r="I1136" s="70">
        <v>0</v>
      </c>
      <c r="J1136" s="70">
        <v>0</v>
      </c>
      <c r="K1136" s="70">
        <v>0</v>
      </c>
      <c r="L1136" s="70">
        <v>0</v>
      </c>
      <c r="M1136" s="70">
        <v>0</v>
      </c>
      <c r="N1136" s="70">
        <v>0</v>
      </c>
      <c r="O1136" s="70">
        <v>0</v>
      </c>
      <c r="P1136" s="567"/>
      <c r="Q1136" s="450">
        <v>62.9</v>
      </c>
      <c r="R1136" s="450">
        <v>63.7</v>
      </c>
      <c r="S1136" s="320">
        <f>R1136/Q1136</f>
        <v>1.0127186009538951</v>
      </c>
    </row>
    <row r="1137" spans="1:19" ht="56.25" customHeight="1" x14ac:dyDescent="0.25">
      <c r="A1137" s="136"/>
      <c r="B1137" s="135" t="s">
        <v>346</v>
      </c>
      <c r="C1137" s="6">
        <v>2018</v>
      </c>
      <c r="D1137" s="70">
        <v>1891.5</v>
      </c>
      <c r="E1137" s="70">
        <v>1891.5</v>
      </c>
      <c r="F1137" s="70">
        <v>0</v>
      </c>
      <c r="G1137" s="70">
        <v>0</v>
      </c>
      <c r="H1137" s="70">
        <v>0</v>
      </c>
      <c r="I1137" s="70">
        <v>0</v>
      </c>
      <c r="J1137" s="70">
        <v>1891.5</v>
      </c>
      <c r="K1137" s="70">
        <v>1891.5</v>
      </c>
      <c r="L1137" s="70">
        <v>0</v>
      </c>
      <c r="M1137" s="70">
        <v>0</v>
      </c>
      <c r="N1137" s="70">
        <v>100</v>
      </c>
      <c r="O1137" s="70">
        <v>100</v>
      </c>
      <c r="P1137" s="138" t="s">
        <v>167</v>
      </c>
      <c r="Q1137" s="137">
        <v>38.6</v>
      </c>
      <c r="R1137" s="137">
        <v>38.6</v>
      </c>
      <c r="S1137" s="137">
        <v>100</v>
      </c>
    </row>
    <row r="1138" spans="1:19" ht="15" customHeight="1" x14ac:dyDescent="0.25">
      <c r="A1138" s="568"/>
      <c r="B1138" s="550" t="s">
        <v>480</v>
      </c>
      <c r="C1138" s="6">
        <v>2015</v>
      </c>
      <c r="D1138" s="70">
        <v>0</v>
      </c>
      <c r="E1138" s="70">
        <v>0</v>
      </c>
      <c r="F1138" s="70">
        <v>0</v>
      </c>
      <c r="G1138" s="70">
        <v>0</v>
      </c>
      <c r="H1138" s="70">
        <v>0</v>
      </c>
      <c r="I1138" s="70">
        <v>0</v>
      </c>
      <c r="J1138" s="70">
        <v>0</v>
      </c>
      <c r="K1138" s="70">
        <v>0</v>
      </c>
      <c r="L1138" s="70">
        <v>0</v>
      </c>
      <c r="M1138" s="70">
        <v>0</v>
      </c>
      <c r="N1138" s="70">
        <v>0</v>
      </c>
      <c r="O1138" s="70">
        <v>0</v>
      </c>
      <c r="P1138" s="500" t="s">
        <v>167</v>
      </c>
      <c r="Q1138" s="84">
        <v>37.200000000000003</v>
      </c>
      <c r="R1138" s="84">
        <v>37.200000000000003</v>
      </c>
      <c r="S1138" s="84">
        <v>100</v>
      </c>
    </row>
    <row r="1139" spans="1:19" x14ac:dyDescent="0.25">
      <c r="A1139" s="569"/>
      <c r="B1139" s="551"/>
      <c r="C1139" s="6">
        <v>2016</v>
      </c>
      <c r="D1139" s="70">
        <v>40</v>
      </c>
      <c r="E1139" s="70">
        <v>40</v>
      </c>
      <c r="F1139" s="70">
        <v>0</v>
      </c>
      <c r="G1139" s="70">
        <v>0</v>
      </c>
      <c r="H1139" s="70">
        <v>0</v>
      </c>
      <c r="I1139" s="70">
        <v>0</v>
      </c>
      <c r="J1139" s="70">
        <v>40</v>
      </c>
      <c r="K1139" s="70">
        <v>40</v>
      </c>
      <c r="L1139" s="70">
        <v>0</v>
      </c>
      <c r="M1139" s="70">
        <v>0</v>
      </c>
      <c r="N1139" s="70">
        <v>100</v>
      </c>
      <c r="O1139" s="70">
        <v>100</v>
      </c>
      <c r="P1139" s="507"/>
      <c r="Q1139" s="89">
        <v>37.4</v>
      </c>
      <c r="R1139" s="89">
        <v>37.4</v>
      </c>
      <c r="S1139" s="92">
        <v>100</v>
      </c>
    </row>
    <row r="1140" spans="1:19" x14ac:dyDescent="0.25">
      <c r="A1140" s="569"/>
      <c r="B1140" s="551"/>
      <c r="C1140" s="6">
        <v>2017</v>
      </c>
      <c r="D1140" s="70">
        <v>50</v>
      </c>
      <c r="E1140" s="70">
        <v>50</v>
      </c>
      <c r="F1140" s="70">
        <v>0</v>
      </c>
      <c r="G1140" s="70">
        <v>0</v>
      </c>
      <c r="H1140" s="70">
        <v>0</v>
      </c>
      <c r="I1140" s="70">
        <v>0</v>
      </c>
      <c r="J1140" s="70">
        <v>50</v>
      </c>
      <c r="K1140" s="70">
        <v>50</v>
      </c>
      <c r="L1140" s="70">
        <v>0</v>
      </c>
      <c r="M1140" s="70">
        <v>0</v>
      </c>
      <c r="N1140" s="70">
        <v>100</v>
      </c>
      <c r="O1140" s="70">
        <v>100</v>
      </c>
      <c r="P1140" s="507"/>
      <c r="Q1140" s="109">
        <v>37.4</v>
      </c>
      <c r="R1140" s="109">
        <v>37.4</v>
      </c>
      <c r="S1140" s="117">
        <v>100</v>
      </c>
    </row>
    <row r="1141" spans="1:19" x14ac:dyDescent="0.25">
      <c r="A1141" s="569"/>
      <c r="B1141" s="551"/>
      <c r="C1141" s="6">
        <v>2018</v>
      </c>
      <c r="D1141" s="70">
        <v>9.5</v>
      </c>
      <c r="E1141" s="70">
        <v>9.5</v>
      </c>
      <c r="F1141" s="70">
        <v>0</v>
      </c>
      <c r="G1141" s="70">
        <v>0</v>
      </c>
      <c r="H1141" s="70">
        <v>0</v>
      </c>
      <c r="I1141" s="70">
        <v>0</v>
      </c>
      <c r="J1141" s="70">
        <v>9.5</v>
      </c>
      <c r="K1141" s="70">
        <v>9.5</v>
      </c>
      <c r="L1141" s="70">
        <v>0</v>
      </c>
      <c r="M1141" s="70">
        <v>0</v>
      </c>
      <c r="N1141" s="70">
        <v>100</v>
      </c>
      <c r="O1141" s="70">
        <v>100</v>
      </c>
      <c r="P1141" s="507"/>
      <c r="Q1141" s="137">
        <v>38.6</v>
      </c>
      <c r="R1141" s="137">
        <v>38.6</v>
      </c>
      <c r="S1141" s="137">
        <v>100</v>
      </c>
    </row>
    <row r="1142" spans="1:19" x14ac:dyDescent="0.25">
      <c r="A1142" s="569"/>
      <c r="B1142" s="551"/>
      <c r="C1142" s="6">
        <v>2019</v>
      </c>
      <c r="D1142" s="70">
        <v>0</v>
      </c>
      <c r="E1142" s="70">
        <v>0</v>
      </c>
      <c r="F1142" s="70">
        <v>0</v>
      </c>
      <c r="G1142" s="70">
        <v>0</v>
      </c>
      <c r="H1142" s="70">
        <v>0</v>
      </c>
      <c r="I1142" s="70">
        <v>0</v>
      </c>
      <c r="J1142" s="70">
        <v>0</v>
      </c>
      <c r="K1142" s="70">
        <v>0</v>
      </c>
      <c r="L1142" s="70">
        <v>0</v>
      </c>
      <c r="M1142" s="70">
        <v>0</v>
      </c>
      <c r="N1142" s="70">
        <v>0</v>
      </c>
      <c r="O1142" s="70">
        <v>0</v>
      </c>
      <c r="P1142" s="507"/>
      <c r="Q1142" s="151">
        <v>43</v>
      </c>
      <c r="R1142" s="151">
        <v>43.45</v>
      </c>
      <c r="S1142" s="151">
        <v>101.05</v>
      </c>
    </row>
    <row r="1143" spans="1:19" x14ac:dyDescent="0.25">
      <c r="A1143" s="569"/>
      <c r="B1143" s="551"/>
      <c r="C1143" s="184">
        <v>2020</v>
      </c>
      <c r="D1143" s="70">
        <v>0</v>
      </c>
      <c r="E1143" s="70">
        <v>0</v>
      </c>
      <c r="F1143" s="70">
        <v>0</v>
      </c>
      <c r="G1143" s="70">
        <v>0</v>
      </c>
      <c r="H1143" s="70">
        <v>0</v>
      </c>
      <c r="I1143" s="70">
        <v>0</v>
      </c>
      <c r="J1143" s="70">
        <v>0</v>
      </c>
      <c r="K1143" s="70">
        <v>0</v>
      </c>
      <c r="L1143" s="70">
        <v>0</v>
      </c>
      <c r="M1143" s="70">
        <v>0</v>
      </c>
      <c r="N1143" s="70">
        <v>0</v>
      </c>
      <c r="O1143" s="70">
        <v>0</v>
      </c>
      <c r="P1143" s="507"/>
      <c r="Q1143" s="177">
        <v>45.7</v>
      </c>
      <c r="R1143" s="177">
        <v>45.7</v>
      </c>
      <c r="S1143" s="177">
        <v>100</v>
      </c>
    </row>
    <row r="1144" spans="1:19" x14ac:dyDescent="0.25">
      <c r="A1144" s="569"/>
      <c r="B1144" s="551"/>
      <c r="C1144" s="250">
        <v>2021</v>
      </c>
      <c r="D1144" s="70">
        <v>0</v>
      </c>
      <c r="E1144" s="70">
        <v>0</v>
      </c>
      <c r="F1144" s="70">
        <v>0</v>
      </c>
      <c r="G1144" s="70">
        <v>0</v>
      </c>
      <c r="H1144" s="70">
        <v>0</v>
      </c>
      <c r="I1144" s="70">
        <v>0</v>
      </c>
      <c r="J1144" s="70">
        <v>0</v>
      </c>
      <c r="K1144" s="70">
        <v>0</v>
      </c>
      <c r="L1144" s="70">
        <v>0</v>
      </c>
      <c r="M1144" s="70">
        <v>0</v>
      </c>
      <c r="N1144" s="70">
        <v>0</v>
      </c>
      <c r="O1144" s="70">
        <v>0</v>
      </c>
      <c r="P1144" s="507"/>
      <c r="Q1144" s="247">
        <v>51.3</v>
      </c>
      <c r="R1144" s="247">
        <v>51.3</v>
      </c>
      <c r="S1144" s="247">
        <v>100</v>
      </c>
    </row>
    <row r="1145" spans="1:19" x14ac:dyDescent="0.25">
      <c r="A1145" s="569"/>
      <c r="B1145" s="551"/>
      <c r="C1145" s="308">
        <v>2022</v>
      </c>
      <c r="D1145" s="70">
        <v>0</v>
      </c>
      <c r="E1145" s="70">
        <v>0</v>
      </c>
      <c r="F1145" s="70">
        <v>0</v>
      </c>
      <c r="G1145" s="70">
        <v>0</v>
      </c>
      <c r="H1145" s="70">
        <v>0</v>
      </c>
      <c r="I1145" s="70">
        <v>0</v>
      </c>
      <c r="J1145" s="70">
        <v>0</v>
      </c>
      <c r="K1145" s="70">
        <v>0</v>
      </c>
      <c r="L1145" s="70">
        <v>0</v>
      </c>
      <c r="M1145" s="70">
        <v>0</v>
      </c>
      <c r="N1145" s="70">
        <v>0</v>
      </c>
      <c r="O1145" s="70">
        <v>0</v>
      </c>
      <c r="P1145" s="507"/>
      <c r="Q1145" s="299">
        <v>55</v>
      </c>
      <c r="R1145" s="299">
        <v>56.7</v>
      </c>
      <c r="S1145" s="320">
        <f>R1145/Q1145</f>
        <v>1.030909090909091</v>
      </c>
    </row>
    <row r="1146" spans="1:19" x14ac:dyDescent="0.25">
      <c r="A1146" s="569"/>
      <c r="B1146" s="551"/>
      <c r="C1146" s="356">
        <v>2023</v>
      </c>
      <c r="D1146" s="70">
        <v>0</v>
      </c>
      <c r="E1146" s="70">
        <v>0</v>
      </c>
      <c r="F1146" s="70">
        <v>0</v>
      </c>
      <c r="G1146" s="70">
        <v>0</v>
      </c>
      <c r="H1146" s="70">
        <v>0</v>
      </c>
      <c r="I1146" s="70">
        <v>0</v>
      </c>
      <c r="J1146" s="70">
        <v>0</v>
      </c>
      <c r="K1146" s="70">
        <v>0</v>
      </c>
      <c r="L1146" s="70">
        <v>0</v>
      </c>
      <c r="M1146" s="70">
        <v>0</v>
      </c>
      <c r="N1146" s="70">
        <v>0</v>
      </c>
      <c r="O1146" s="70">
        <v>0</v>
      </c>
      <c r="P1146" s="507"/>
      <c r="Q1146" s="341">
        <v>58.6</v>
      </c>
      <c r="R1146" s="341">
        <v>62</v>
      </c>
      <c r="S1146" s="320">
        <f>R1146/Q1146</f>
        <v>1.0580204778156996</v>
      </c>
    </row>
    <row r="1147" spans="1:19" x14ac:dyDescent="0.25">
      <c r="A1147" s="570"/>
      <c r="B1147" s="552"/>
      <c r="C1147" s="456">
        <v>2024</v>
      </c>
      <c r="D1147" s="70">
        <v>0</v>
      </c>
      <c r="E1147" s="70">
        <v>0</v>
      </c>
      <c r="F1147" s="70">
        <v>0</v>
      </c>
      <c r="G1147" s="70">
        <v>0</v>
      </c>
      <c r="H1147" s="70">
        <v>0</v>
      </c>
      <c r="I1147" s="70">
        <v>0</v>
      </c>
      <c r="J1147" s="70">
        <v>0</v>
      </c>
      <c r="K1147" s="70">
        <v>0</v>
      </c>
      <c r="L1147" s="70">
        <v>0</v>
      </c>
      <c r="M1147" s="70">
        <v>0</v>
      </c>
      <c r="N1147" s="70">
        <v>0</v>
      </c>
      <c r="O1147" s="70">
        <v>0</v>
      </c>
      <c r="P1147" s="501"/>
      <c r="Q1147" s="450">
        <v>62.9</v>
      </c>
      <c r="R1147" s="450">
        <v>63.7</v>
      </c>
      <c r="S1147" s="320">
        <f>R1147/Q1147</f>
        <v>1.0127186009538951</v>
      </c>
    </row>
    <row r="1148" spans="1:19" ht="51.75" customHeight="1" x14ac:dyDescent="0.25">
      <c r="A1148" s="568"/>
      <c r="B1148" s="550" t="s">
        <v>481</v>
      </c>
      <c r="C1148" s="250">
        <v>2021</v>
      </c>
      <c r="D1148" s="70">
        <v>1312</v>
      </c>
      <c r="E1148" s="70">
        <v>1312</v>
      </c>
      <c r="F1148" s="70">
        <v>0</v>
      </c>
      <c r="G1148" s="70">
        <v>0</v>
      </c>
      <c r="H1148" s="70">
        <v>1137</v>
      </c>
      <c r="I1148" s="70">
        <v>1137</v>
      </c>
      <c r="J1148" s="70">
        <v>175</v>
      </c>
      <c r="K1148" s="70">
        <v>175</v>
      </c>
      <c r="L1148" s="70">
        <v>0</v>
      </c>
      <c r="M1148" s="70">
        <v>0</v>
      </c>
      <c r="N1148" s="70">
        <v>100</v>
      </c>
      <c r="O1148" s="70">
        <v>100</v>
      </c>
      <c r="P1148" s="500" t="s">
        <v>167</v>
      </c>
      <c r="Q1148" s="247">
        <v>51.3</v>
      </c>
      <c r="R1148" s="247">
        <v>51.3</v>
      </c>
      <c r="S1148" s="247">
        <v>100</v>
      </c>
    </row>
    <row r="1149" spans="1:19" x14ac:dyDescent="0.25">
      <c r="A1149" s="569"/>
      <c r="B1149" s="551"/>
      <c r="C1149" s="308">
        <v>2022</v>
      </c>
      <c r="D1149" s="70">
        <v>0</v>
      </c>
      <c r="E1149" s="70">
        <v>0</v>
      </c>
      <c r="F1149" s="70">
        <v>0</v>
      </c>
      <c r="G1149" s="70">
        <v>0</v>
      </c>
      <c r="H1149" s="70">
        <v>0</v>
      </c>
      <c r="I1149" s="70">
        <v>0</v>
      </c>
      <c r="J1149" s="70">
        <v>0</v>
      </c>
      <c r="K1149" s="70">
        <v>0</v>
      </c>
      <c r="L1149" s="70">
        <v>0</v>
      </c>
      <c r="M1149" s="70">
        <v>0</v>
      </c>
      <c r="N1149" s="70">
        <v>0</v>
      </c>
      <c r="O1149" s="70">
        <v>0</v>
      </c>
      <c r="P1149" s="507"/>
      <c r="Q1149" s="299">
        <v>55</v>
      </c>
      <c r="R1149" s="299">
        <v>56.7</v>
      </c>
      <c r="S1149" s="320">
        <f t="shared" ref="S1149:S1154" si="403">R1149/Q1149</f>
        <v>1.030909090909091</v>
      </c>
    </row>
    <row r="1150" spans="1:19" x14ac:dyDescent="0.25">
      <c r="A1150" s="569"/>
      <c r="B1150" s="551"/>
      <c r="C1150" s="356">
        <v>2023</v>
      </c>
      <c r="D1150" s="70">
        <v>0</v>
      </c>
      <c r="E1150" s="70">
        <v>0</v>
      </c>
      <c r="F1150" s="70">
        <v>0</v>
      </c>
      <c r="G1150" s="70">
        <v>0</v>
      </c>
      <c r="H1150" s="70">
        <v>0</v>
      </c>
      <c r="I1150" s="70">
        <v>0</v>
      </c>
      <c r="J1150" s="70">
        <v>0</v>
      </c>
      <c r="K1150" s="70">
        <v>0</v>
      </c>
      <c r="L1150" s="70">
        <v>0</v>
      </c>
      <c r="M1150" s="70">
        <v>0</v>
      </c>
      <c r="N1150" s="70">
        <v>0</v>
      </c>
      <c r="O1150" s="70">
        <v>0</v>
      </c>
      <c r="P1150" s="507"/>
      <c r="Q1150" s="341">
        <v>58.6</v>
      </c>
      <c r="R1150" s="341">
        <v>62</v>
      </c>
      <c r="S1150" s="320">
        <f t="shared" si="403"/>
        <v>1.0580204778156996</v>
      </c>
    </row>
    <row r="1151" spans="1:19" x14ac:dyDescent="0.25">
      <c r="A1151" s="570"/>
      <c r="B1151" s="552"/>
      <c r="C1151" s="456">
        <v>2024</v>
      </c>
      <c r="D1151" s="70">
        <v>0</v>
      </c>
      <c r="E1151" s="70">
        <v>0</v>
      </c>
      <c r="F1151" s="70">
        <v>0</v>
      </c>
      <c r="G1151" s="70">
        <v>0</v>
      </c>
      <c r="H1151" s="70">
        <v>0</v>
      </c>
      <c r="I1151" s="70">
        <v>0</v>
      </c>
      <c r="J1151" s="70">
        <v>0</v>
      </c>
      <c r="K1151" s="70">
        <v>0</v>
      </c>
      <c r="L1151" s="70">
        <v>0</v>
      </c>
      <c r="M1151" s="70">
        <v>0</v>
      </c>
      <c r="N1151" s="70">
        <v>0</v>
      </c>
      <c r="O1151" s="70">
        <v>0</v>
      </c>
      <c r="P1151" s="501"/>
      <c r="Q1151" s="450">
        <v>62.9</v>
      </c>
      <c r="R1151" s="450">
        <v>63.7</v>
      </c>
      <c r="S1151" s="320">
        <f t="shared" si="403"/>
        <v>1.0127186009538951</v>
      </c>
    </row>
    <row r="1152" spans="1:19" ht="24" customHeight="1" x14ac:dyDescent="0.25">
      <c r="A1152" s="568"/>
      <c r="B1152" s="550" t="s">
        <v>482</v>
      </c>
      <c r="C1152" s="308">
        <v>2022</v>
      </c>
      <c r="D1152" s="70">
        <v>1380.7</v>
      </c>
      <c r="E1152" s="70">
        <v>1380.7</v>
      </c>
      <c r="F1152" s="70">
        <v>0</v>
      </c>
      <c r="G1152" s="70">
        <v>0</v>
      </c>
      <c r="H1152" s="70">
        <v>1200</v>
      </c>
      <c r="I1152" s="70">
        <v>1200</v>
      </c>
      <c r="J1152" s="70">
        <v>180.7</v>
      </c>
      <c r="K1152" s="70">
        <v>180.7</v>
      </c>
      <c r="L1152" s="70">
        <v>0</v>
      </c>
      <c r="M1152" s="70">
        <v>0</v>
      </c>
      <c r="N1152" s="70">
        <v>100</v>
      </c>
      <c r="O1152" s="70">
        <v>100</v>
      </c>
      <c r="P1152" s="500" t="s">
        <v>167</v>
      </c>
      <c r="Q1152" s="299">
        <v>55</v>
      </c>
      <c r="R1152" s="299">
        <v>56.7</v>
      </c>
      <c r="S1152" s="320">
        <f t="shared" si="403"/>
        <v>1.030909090909091</v>
      </c>
    </row>
    <row r="1153" spans="1:19" x14ac:dyDescent="0.25">
      <c r="A1153" s="569"/>
      <c r="B1153" s="551"/>
      <c r="C1153" s="356">
        <v>2023</v>
      </c>
      <c r="D1153" s="70">
        <v>1423</v>
      </c>
      <c r="E1153" s="70">
        <v>1423</v>
      </c>
      <c r="F1153" s="70">
        <v>0</v>
      </c>
      <c r="G1153" s="70">
        <v>0</v>
      </c>
      <c r="H1153" s="70">
        <v>1218.2</v>
      </c>
      <c r="I1153" s="70">
        <v>1218.2</v>
      </c>
      <c r="J1153" s="70">
        <v>204.8</v>
      </c>
      <c r="K1153" s="70">
        <v>204.8</v>
      </c>
      <c r="L1153" s="70">
        <v>0</v>
      </c>
      <c r="M1153" s="70">
        <v>0</v>
      </c>
      <c r="N1153" s="70">
        <v>100</v>
      </c>
      <c r="O1153" s="70">
        <v>100</v>
      </c>
      <c r="P1153" s="507"/>
      <c r="Q1153" s="341">
        <v>58.6</v>
      </c>
      <c r="R1153" s="341">
        <v>62</v>
      </c>
      <c r="S1153" s="320">
        <f t="shared" si="403"/>
        <v>1.0580204778156996</v>
      </c>
    </row>
    <row r="1154" spans="1:19" x14ac:dyDescent="0.25">
      <c r="A1154" s="570"/>
      <c r="B1154" s="552"/>
      <c r="C1154" s="456">
        <v>2024</v>
      </c>
      <c r="D1154" s="70">
        <v>1194.7</v>
      </c>
      <c r="E1154" s="70">
        <v>1194.7</v>
      </c>
      <c r="F1154" s="70">
        <v>0</v>
      </c>
      <c r="G1154" s="70">
        <v>0</v>
      </c>
      <c r="H1154" s="70">
        <v>1046.5</v>
      </c>
      <c r="I1154" s="70">
        <v>1046.5</v>
      </c>
      <c r="J1154" s="70">
        <v>148.19999999999999</v>
      </c>
      <c r="K1154" s="70">
        <v>148.19999999999999</v>
      </c>
      <c r="L1154" s="70">
        <v>0</v>
      </c>
      <c r="M1154" s="70">
        <v>0</v>
      </c>
      <c r="N1154" s="70">
        <v>100</v>
      </c>
      <c r="O1154" s="70">
        <v>100</v>
      </c>
      <c r="P1154" s="501"/>
      <c r="Q1154" s="450">
        <v>62.9</v>
      </c>
      <c r="R1154" s="450">
        <v>63.7</v>
      </c>
      <c r="S1154" s="320">
        <f t="shared" si="403"/>
        <v>1.0127186009538951</v>
      </c>
    </row>
    <row r="1155" spans="1:19" ht="18" customHeight="1" x14ac:dyDescent="0.25">
      <c r="A1155" s="545" t="s">
        <v>152</v>
      </c>
      <c r="B1155" s="514" t="s">
        <v>417</v>
      </c>
      <c r="C1155" s="9" t="s">
        <v>570</v>
      </c>
      <c r="D1155" s="11">
        <f>SUM(D1156:D1159)</f>
        <v>86136.1</v>
      </c>
      <c r="E1155" s="11">
        <f t="shared" ref="E1155:M1155" si="404">SUM(E1156:E1159)</f>
        <v>86085.33</v>
      </c>
      <c r="F1155" s="11">
        <f t="shared" si="404"/>
        <v>0</v>
      </c>
      <c r="G1155" s="11">
        <f t="shared" si="404"/>
        <v>0</v>
      </c>
      <c r="H1155" s="11">
        <f t="shared" si="404"/>
        <v>0</v>
      </c>
      <c r="I1155" s="11">
        <f t="shared" si="404"/>
        <v>0</v>
      </c>
      <c r="J1155" s="11">
        <f t="shared" si="404"/>
        <v>86136.1</v>
      </c>
      <c r="K1155" s="11">
        <f t="shared" si="404"/>
        <v>86085.33</v>
      </c>
      <c r="L1155" s="11">
        <f t="shared" si="404"/>
        <v>0</v>
      </c>
      <c r="M1155" s="11">
        <f t="shared" si="404"/>
        <v>0</v>
      </c>
      <c r="N1155" s="11">
        <v>100</v>
      </c>
      <c r="O1155" s="191">
        <f>E1155/D1155</f>
        <v>0.99941058394796134</v>
      </c>
      <c r="P1155" s="523" t="s">
        <v>21</v>
      </c>
      <c r="Q1155" s="523" t="s">
        <v>21</v>
      </c>
      <c r="R1155" s="523" t="s">
        <v>21</v>
      </c>
      <c r="S1155" s="523" t="s">
        <v>21</v>
      </c>
    </row>
    <row r="1156" spans="1:19" ht="15.6" customHeight="1" x14ac:dyDescent="0.25">
      <c r="A1156" s="546"/>
      <c r="B1156" s="515"/>
      <c r="C1156" s="9">
        <v>2021</v>
      </c>
      <c r="D1156" s="11">
        <f>SUM(D1161)</f>
        <v>1104.7</v>
      </c>
      <c r="E1156" s="11">
        <f t="shared" ref="E1156:M1157" si="405">SUM(E1161)</f>
        <v>1104.5999999999999</v>
      </c>
      <c r="F1156" s="11">
        <f t="shared" si="405"/>
        <v>0</v>
      </c>
      <c r="G1156" s="11">
        <f t="shared" si="405"/>
        <v>0</v>
      </c>
      <c r="H1156" s="11">
        <f t="shared" si="405"/>
        <v>0</v>
      </c>
      <c r="I1156" s="11">
        <f t="shared" si="405"/>
        <v>0</v>
      </c>
      <c r="J1156" s="11">
        <f t="shared" si="405"/>
        <v>1104.7</v>
      </c>
      <c r="K1156" s="11">
        <f t="shared" si="405"/>
        <v>1104.5999999999999</v>
      </c>
      <c r="L1156" s="11">
        <f t="shared" si="405"/>
        <v>0</v>
      </c>
      <c r="M1156" s="11">
        <f t="shared" si="405"/>
        <v>0</v>
      </c>
      <c r="N1156" s="11">
        <v>100</v>
      </c>
      <c r="O1156" s="191">
        <f t="shared" ref="O1156:O1157" si="406">E1156/D1156</f>
        <v>0.99990947768624949</v>
      </c>
      <c r="P1156" s="524"/>
      <c r="Q1156" s="524"/>
      <c r="R1156" s="524"/>
      <c r="S1156" s="524"/>
    </row>
    <row r="1157" spans="1:19" ht="16.899999999999999" customHeight="1" x14ac:dyDescent="0.25">
      <c r="A1157" s="546"/>
      <c r="B1157" s="515"/>
      <c r="C1157" s="9">
        <v>2022</v>
      </c>
      <c r="D1157" s="11">
        <f>SUM(D1162)</f>
        <v>61937.5</v>
      </c>
      <c r="E1157" s="11">
        <f t="shared" si="405"/>
        <v>61937.5</v>
      </c>
      <c r="F1157" s="11">
        <f t="shared" si="405"/>
        <v>0</v>
      </c>
      <c r="G1157" s="11">
        <f t="shared" si="405"/>
        <v>0</v>
      </c>
      <c r="H1157" s="11">
        <f t="shared" si="405"/>
        <v>0</v>
      </c>
      <c r="I1157" s="11">
        <f t="shared" si="405"/>
        <v>0</v>
      </c>
      <c r="J1157" s="11">
        <f t="shared" si="405"/>
        <v>61937.5</v>
      </c>
      <c r="K1157" s="11">
        <f t="shared" si="405"/>
        <v>61937.5</v>
      </c>
      <c r="L1157" s="11">
        <f t="shared" si="405"/>
        <v>0</v>
      </c>
      <c r="M1157" s="11">
        <f t="shared" si="405"/>
        <v>0</v>
      </c>
      <c r="N1157" s="11">
        <v>100</v>
      </c>
      <c r="O1157" s="191">
        <f t="shared" si="406"/>
        <v>1</v>
      </c>
      <c r="P1157" s="524"/>
      <c r="Q1157" s="524"/>
      <c r="R1157" s="524"/>
      <c r="S1157" s="524"/>
    </row>
    <row r="1158" spans="1:19" ht="16.899999999999999" customHeight="1" x14ac:dyDescent="0.25">
      <c r="A1158" s="546"/>
      <c r="B1158" s="515"/>
      <c r="C1158" s="9">
        <v>2023</v>
      </c>
      <c r="D1158" s="11">
        <f>SUM(D1163)</f>
        <v>0</v>
      </c>
      <c r="E1158" s="11">
        <f t="shared" ref="E1158:M1158" si="407">SUM(E1163)</f>
        <v>0</v>
      </c>
      <c r="F1158" s="11">
        <f t="shared" si="407"/>
        <v>0</v>
      </c>
      <c r="G1158" s="11">
        <f t="shared" si="407"/>
        <v>0</v>
      </c>
      <c r="H1158" s="11">
        <f t="shared" si="407"/>
        <v>0</v>
      </c>
      <c r="I1158" s="11">
        <f t="shared" si="407"/>
        <v>0</v>
      </c>
      <c r="J1158" s="11">
        <f t="shared" si="407"/>
        <v>0</v>
      </c>
      <c r="K1158" s="11">
        <f t="shared" si="407"/>
        <v>0</v>
      </c>
      <c r="L1158" s="11">
        <f t="shared" si="407"/>
        <v>0</v>
      </c>
      <c r="M1158" s="11">
        <f t="shared" si="407"/>
        <v>0</v>
      </c>
      <c r="N1158" s="11">
        <v>100</v>
      </c>
      <c r="O1158" s="191">
        <v>1</v>
      </c>
      <c r="P1158" s="524"/>
      <c r="Q1158" s="524"/>
      <c r="R1158" s="524"/>
      <c r="S1158" s="524"/>
    </row>
    <row r="1159" spans="1:19" ht="16.899999999999999" customHeight="1" x14ac:dyDescent="0.25">
      <c r="A1159" s="547"/>
      <c r="B1159" s="516"/>
      <c r="C1159" s="9">
        <v>2024</v>
      </c>
      <c r="D1159" s="11">
        <f>SUM(D1164)</f>
        <v>23093.9</v>
      </c>
      <c r="E1159" s="11">
        <f t="shared" ref="E1159:M1159" si="408">SUM(E1164)</f>
        <v>23043.23</v>
      </c>
      <c r="F1159" s="11">
        <f t="shared" si="408"/>
        <v>0</v>
      </c>
      <c r="G1159" s="11">
        <f t="shared" si="408"/>
        <v>0</v>
      </c>
      <c r="H1159" s="11">
        <f t="shared" si="408"/>
        <v>0</v>
      </c>
      <c r="I1159" s="11">
        <f t="shared" si="408"/>
        <v>0</v>
      </c>
      <c r="J1159" s="11">
        <f t="shared" si="408"/>
        <v>23093.9</v>
      </c>
      <c r="K1159" s="11">
        <f t="shared" si="408"/>
        <v>23043.23</v>
      </c>
      <c r="L1159" s="11">
        <f t="shared" si="408"/>
        <v>0</v>
      </c>
      <c r="M1159" s="11">
        <f t="shared" si="408"/>
        <v>0</v>
      </c>
      <c r="N1159" s="11">
        <v>100</v>
      </c>
      <c r="O1159" s="191">
        <f>E1159/D1159</f>
        <v>0.99780591411584874</v>
      </c>
      <c r="P1159" s="525"/>
      <c r="Q1159" s="525"/>
      <c r="R1159" s="525"/>
      <c r="S1159" s="525"/>
    </row>
    <row r="1160" spans="1:19" ht="19.5" customHeight="1" x14ac:dyDescent="0.25">
      <c r="A1160" s="530" t="s">
        <v>153</v>
      </c>
      <c r="B1160" s="533" t="s">
        <v>532</v>
      </c>
      <c r="C1160" s="12" t="s">
        <v>570</v>
      </c>
      <c r="D1160" s="14">
        <f>SUM(D1161:D1164)</f>
        <v>86136.1</v>
      </c>
      <c r="E1160" s="14">
        <f t="shared" ref="E1160:M1160" si="409">SUM(E1161:E1164)</f>
        <v>86085.33</v>
      </c>
      <c r="F1160" s="14">
        <f t="shared" si="409"/>
        <v>0</v>
      </c>
      <c r="G1160" s="14">
        <f t="shared" si="409"/>
        <v>0</v>
      </c>
      <c r="H1160" s="14">
        <f t="shared" si="409"/>
        <v>0</v>
      </c>
      <c r="I1160" s="14">
        <f t="shared" si="409"/>
        <v>0</v>
      </c>
      <c r="J1160" s="14">
        <f t="shared" si="409"/>
        <v>86136.1</v>
      </c>
      <c r="K1160" s="14">
        <f t="shared" si="409"/>
        <v>86085.33</v>
      </c>
      <c r="L1160" s="14">
        <f t="shared" si="409"/>
        <v>0</v>
      </c>
      <c r="M1160" s="14">
        <f t="shared" si="409"/>
        <v>0</v>
      </c>
      <c r="N1160" s="14">
        <v>100</v>
      </c>
      <c r="O1160" s="188">
        <f>E1160/D1160</f>
        <v>0.99941058394796134</v>
      </c>
      <c r="P1160" s="536" t="s">
        <v>21</v>
      </c>
      <c r="Q1160" s="536" t="s">
        <v>21</v>
      </c>
      <c r="R1160" s="536" t="s">
        <v>21</v>
      </c>
      <c r="S1160" s="536" t="s">
        <v>21</v>
      </c>
    </row>
    <row r="1161" spans="1:19" ht="18.600000000000001" customHeight="1" x14ac:dyDescent="0.25">
      <c r="A1161" s="531"/>
      <c r="B1161" s="534"/>
      <c r="C1161" s="12">
        <v>2021</v>
      </c>
      <c r="D1161" s="14">
        <f>SUM(D1166)</f>
        <v>1104.7</v>
      </c>
      <c r="E1161" s="14">
        <f t="shared" ref="E1161:M1162" si="410">SUM(E1166)</f>
        <v>1104.5999999999999</v>
      </c>
      <c r="F1161" s="14">
        <f t="shared" si="410"/>
        <v>0</v>
      </c>
      <c r="G1161" s="14">
        <f t="shared" si="410"/>
        <v>0</v>
      </c>
      <c r="H1161" s="14">
        <f t="shared" si="410"/>
        <v>0</v>
      </c>
      <c r="I1161" s="14">
        <f t="shared" si="410"/>
        <v>0</v>
      </c>
      <c r="J1161" s="14">
        <f t="shared" si="410"/>
        <v>1104.7</v>
      </c>
      <c r="K1161" s="14">
        <f t="shared" si="410"/>
        <v>1104.5999999999999</v>
      </c>
      <c r="L1161" s="14">
        <f t="shared" si="410"/>
        <v>0</v>
      </c>
      <c r="M1161" s="14">
        <f t="shared" si="410"/>
        <v>0</v>
      </c>
      <c r="N1161" s="14">
        <v>100</v>
      </c>
      <c r="O1161" s="188">
        <f t="shared" ref="O1161:O1162" si="411">E1161/D1161</f>
        <v>0.99990947768624949</v>
      </c>
      <c r="P1161" s="537"/>
      <c r="Q1161" s="537"/>
      <c r="R1161" s="537"/>
      <c r="S1161" s="537"/>
    </row>
    <row r="1162" spans="1:19" ht="22.9" customHeight="1" x14ac:dyDescent="0.25">
      <c r="A1162" s="531"/>
      <c r="B1162" s="534"/>
      <c r="C1162" s="12">
        <v>2022</v>
      </c>
      <c r="D1162" s="14">
        <f>SUM(D1167)</f>
        <v>61937.5</v>
      </c>
      <c r="E1162" s="14">
        <f t="shared" si="410"/>
        <v>61937.5</v>
      </c>
      <c r="F1162" s="14">
        <f t="shared" si="410"/>
        <v>0</v>
      </c>
      <c r="G1162" s="14">
        <f t="shared" si="410"/>
        <v>0</v>
      </c>
      <c r="H1162" s="14">
        <f t="shared" si="410"/>
        <v>0</v>
      </c>
      <c r="I1162" s="14">
        <f t="shared" si="410"/>
        <v>0</v>
      </c>
      <c r="J1162" s="14">
        <f t="shared" si="410"/>
        <v>61937.5</v>
      </c>
      <c r="K1162" s="14">
        <f t="shared" si="410"/>
        <v>61937.5</v>
      </c>
      <c r="L1162" s="14">
        <f t="shared" si="410"/>
        <v>0</v>
      </c>
      <c r="M1162" s="14">
        <f t="shared" si="410"/>
        <v>0</v>
      </c>
      <c r="N1162" s="14">
        <v>100</v>
      </c>
      <c r="O1162" s="188">
        <f t="shared" si="411"/>
        <v>1</v>
      </c>
      <c r="P1162" s="537"/>
      <c r="Q1162" s="537"/>
      <c r="R1162" s="537"/>
      <c r="S1162" s="537"/>
    </row>
    <row r="1163" spans="1:19" ht="20.45" customHeight="1" x14ac:dyDescent="0.25">
      <c r="A1163" s="531"/>
      <c r="B1163" s="534"/>
      <c r="C1163" s="12">
        <v>2023</v>
      </c>
      <c r="D1163" s="14">
        <f>SUM(D1168+D1172)</f>
        <v>0</v>
      </c>
      <c r="E1163" s="14">
        <f t="shared" ref="E1163:M1163" si="412">SUM(E1168+E1172)</f>
        <v>0</v>
      </c>
      <c r="F1163" s="14">
        <f t="shared" si="412"/>
        <v>0</v>
      </c>
      <c r="G1163" s="14">
        <f t="shared" si="412"/>
        <v>0</v>
      </c>
      <c r="H1163" s="14">
        <f t="shared" si="412"/>
        <v>0</v>
      </c>
      <c r="I1163" s="14">
        <f t="shared" si="412"/>
        <v>0</v>
      </c>
      <c r="J1163" s="14">
        <f t="shared" si="412"/>
        <v>0</v>
      </c>
      <c r="K1163" s="14">
        <f t="shared" si="412"/>
        <v>0</v>
      </c>
      <c r="L1163" s="14">
        <f t="shared" si="412"/>
        <v>0</v>
      </c>
      <c r="M1163" s="14">
        <f t="shared" si="412"/>
        <v>0</v>
      </c>
      <c r="N1163" s="14">
        <v>0</v>
      </c>
      <c r="O1163" s="188">
        <v>0</v>
      </c>
      <c r="P1163" s="537"/>
      <c r="Q1163" s="537"/>
      <c r="R1163" s="537"/>
      <c r="S1163" s="537"/>
    </row>
    <row r="1164" spans="1:19" ht="20.45" customHeight="1" x14ac:dyDescent="0.25">
      <c r="A1164" s="532"/>
      <c r="B1164" s="535"/>
      <c r="C1164" s="12">
        <v>2024</v>
      </c>
      <c r="D1164" s="14">
        <f>SUM(D1169+D1173+D1174)</f>
        <v>23093.9</v>
      </c>
      <c r="E1164" s="14">
        <f t="shared" ref="E1164:M1164" si="413">SUM(E1169+E1173+E1174)</f>
        <v>23043.23</v>
      </c>
      <c r="F1164" s="14">
        <f t="shared" si="413"/>
        <v>0</v>
      </c>
      <c r="G1164" s="14">
        <f t="shared" si="413"/>
        <v>0</v>
      </c>
      <c r="H1164" s="14">
        <f t="shared" si="413"/>
        <v>0</v>
      </c>
      <c r="I1164" s="14">
        <f t="shared" si="413"/>
        <v>0</v>
      </c>
      <c r="J1164" s="14">
        <f t="shared" si="413"/>
        <v>23093.9</v>
      </c>
      <c r="K1164" s="14">
        <f t="shared" si="413"/>
        <v>23043.23</v>
      </c>
      <c r="L1164" s="14">
        <f t="shared" si="413"/>
        <v>0</v>
      </c>
      <c r="M1164" s="14">
        <f t="shared" si="413"/>
        <v>0</v>
      </c>
      <c r="N1164" s="14">
        <v>100</v>
      </c>
      <c r="O1164" s="188">
        <f>E1164/D1164</f>
        <v>0.99780591411584874</v>
      </c>
      <c r="P1164" s="538"/>
      <c r="Q1164" s="538"/>
      <c r="R1164" s="538"/>
      <c r="S1164" s="538"/>
    </row>
    <row r="1165" spans="1:19" ht="22.9" customHeight="1" x14ac:dyDescent="0.25">
      <c r="A1165" s="527" t="s">
        <v>312</v>
      </c>
      <c r="B1165" s="550" t="s">
        <v>533</v>
      </c>
      <c r="C1165" s="6" t="s">
        <v>570</v>
      </c>
      <c r="D1165" s="70">
        <f>SUM(D1166:D1169)</f>
        <v>69396.099999999991</v>
      </c>
      <c r="E1165" s="70">
        <f t="shared" ref="E1165:M1165" si="414">SUM(E1166:E1169)</f>
        <v>69345.33</v>
      </c>
      <c r="F1165" s="70">
        <f t="shared" si="414"/>
        <v>0</v>
      </c>
      <c r="G1165" s="70">
        <f t="shared" si="414"/>
        <v>0</v>
      </c>
      <c r="H1165" s="70">
        <f t="shared" si="414"/>
        <v>0</v>
      </c>
      <c r="I1165" s="70">
        <f t="shared" si="414"/>
        <v>0</v>
      </c>
      <c r="J1165" s="70">
        <f t="shared" si="414"/>
        <v>69396.099999999991</v>
      </c>
      <c r="K1165" s="70">
        <f t="shared" si="414"/>
        <v>69345.33</v>
      </c>
      <c r="L1165" s="70">
        <f t="shared" si="414"/>
        <v>0</v>
      </c>
      <c r="M1165" s="70">
        <f t="shared" si="414"/>
        <v>0</v>
      </c>
      <c r="N1165" s="70">
        <v>100</v>
      </c>
      <c r="O1165" s="189">
        <f>E1165/D1165</f>
        <v>0.99926840269121764</v>
      </c>
      <c r="P1165" s="556" t="s">
        <v>453</v>
      </c>
      <c r="Q1165" s="246" t="s">
        <v>239</v>
      </c>
      <c r="R1165" s="246" t="s">
        <v>239</v>
      </c>
      <c r="S1165" s="246" t="s">
        <v>239</v>
      </c>
    </row>
    <row r="1166" spans="1:19" ht="28.9" customHeight="1" x14ac:dyDescent="0.25">
      <c r="A1166" s="528"/>
      <c r="B1166" s="551"/>
      <c r="C1166" s="308">
        <v>2021</v>
      </c>
      <c r="D1166" s="70">
        <f>SUM(D1170)</f>
        <v>1104.7</v>
      </c>
      <c r="E1166" s="70">
        <f t="shared" ref="E1166:M1166" si="415">SUM(E1170)</f>
        <v>1104.5999999999999</v>
      </c>
      <c r="F1166" s="70">
        <f t="shared" si="415"/>
        <v>0</v>
      </c>
      <c r="G1166" s="70">
        <f t="shared" si="415"/>
        <v>0</v>
      </c>
      <c r="H1166" s="70">
        <f t="shared" si="415"/>
        <v>0</v>
      </c>
      <c r="I1166" s="70">
        <f t="shared" si="415"/>
        <v>0</v>
      </c>
      <c r="J1166" s="70">
        <f t="shared" si="415"/>
        <v>1104.7</v>
      </c>
      <c r="K1166" s="70">
        <f t="shared" si="415"/>
        <v>1104.5999999999999</v>
      </c>
      <c r="L1166" s="70">
        <f t="shared" si="415"/>
        <v>0</v>
      </c>
      <c r="M1166" s="70">
        <f t="shared" si="415"/>
        <v>0</v>
      </c>
      <c r="N1166" s="70">
        <v>100</v>
      </c>
      <c r="O1166" s="189">
        <f>E1166/D1166</f>
        <v>0.99990947768624949</v>
      </c>
      <c r="P1166" s="557"/>
      <c r="Q1166" s="298" t="s">
        <v>239</v>
      </c>
      <c r="R1166" s="298" t="s">
        <v>239</v>
      </c>
      <c r="S1166" s="298" t="s">
        <v>239</v>
      </c>
    </row>
    <row r="1167" spans="1:19" ht="19.5" customHeight="1" x14ac:dyDescent="0.25">
      <c r="A1167" s="528"/>
      <c r="B1167" s="551"/>
      <c r="C1167" s="308">
        <v>2022</v>
      </c>
      <c r="D1167" s="70">
        <f>SUM(D1171)</f>
        <v>61937.5</v>
      </c>
      <c r="E1167" s="70">
        <f t="shared" ref="E1167:M1167" si="416">SUM(E1171)</f>
        <v>61937.5</v>
      </c>
      <c r="F1167" s="70">
        <f t="shared" si="416"/>
        <v>0</v>
      </c>
      <c r="G1167" s="70">
        <f t="shared" si="416"/>
        <v>0</v>
      </c>
      <c r="H1167" s="70">
        <f t="shared" si="416"/>
        <v>0</v>
      </c>
      <c r="I1167" s="70">
        <f t="shared" si="416"/>
        <v>0</v>
      </c>
      <c r="J1167" s="70">
        <f t="shared" si="416"/>
        <v>61937.5</v>
      </c>
      <c r="K1167" s="70">
        <f t="shared" si="416"/>
        <v>61937.5</v>
      </c>
      <c r="L1167" s="70">
        <f t="shared" si="416"/>
        <v>0</v>
      </c>
      <c r="M1167" s="70">
        <f t="shared" si="416"/>
        <v>0</v>
      </c>
      <c r="N1167" s="70">
        <v>100</v>
      </c>
      <c r="O1167" s="189">
        <f>E1167/D1167</f>
        <v>1</v>
      </c>
      <c r="P1167" s="557"/>
      <c r="Q1167" s="298">
        <v>100</v>
      </c>
      <c r="R1167" s="298">
        <v>100</v>
      </c>
      <c r="S1167" s="298">
        <v>100</v>
      </c>
    </row>
    <row r="1168" spans="1:19" ht="21" customHeight="1" x14ac:dyDescent="0.25">
      <c r="A1168" s="528"/>
      <c r="B1168" s="551"/>
      <c r="C1168" s="356">
        <v>2023</v>
      </c>
      <c r="D1168" s="70">
        <v>0</v>
      </c>
      <c r="E1168" s="70">
        <v>0</v>
      </c>
      <c r="F1168" s="70">
        <v>0</v>
      </c>
      <c r="G1168" s="70">
        <v>0</v>
      </c>
      <c r="H1168" s="70">
        <v>0</v>
      </c>
      <c r="I1168" s="70">
        <v>0</v>
      </c>
      <c r="J1168" s="70">
        <v>0</v>
      </c>
      <c r="K1168" s="70">
        <v>0</v>
      </c>
      <c r="L1168" s="70">
        <v>0</v>
      </c>
      <c r="M1168" s="70">
        <v>0</v>
      </c>
      <c r="N1168" s="70">
        <v>0</v>
      </c>
      <c r="O1168" s="189">
        <v>0</v>
      </c>
      <c r="P1168" s="557"/>
      <c r="Q1168" s="340" t="s">
        <v>21</v>
      </c>
      <c r="R1168" s="340" t="s">
        <v>21</v>
      </c>
      <c r="S1168" s="340" t="s">
        <v>21</v>
      </c>
    </row>
    <row r="1169" spans="1:19" ht="21" customHeight="1" x14ac:dyDescent="0.25">
      <c r="A1169" s="528"/>
      <c r="B1169" s="552"/>
      <c r="C1169" s="456">
        <v>2024</v>
      </c>
      <c r="D1169" s="70">
        <v>6353.9</v>
      </c>
      <c r="E1169" s="70">
        <v>6303.23</v>
      </c>
      <c r="F1169" s="70">
        <v>0</v>
      </c>
      <c r="G1169" s="70">
        <v>0</v>
      </c>
      <c r="H1169" s="70">
        <v>0</v>
      </c>
      <c r="I1169" s="70">
        <v>0</v>
      </c>
      <c r="J1169" s="70">
        <v>6353.9</v>
      </c>
      <c r="K1169" s="70">
        <v>6303.23</v>
      </c>
      <c r="L1169" s="70">
        <v>0</v>
      </c>
      <c r="M1169" s="70">
        <v>0</v>
      </c>
      <c r="N1169" s="70">
        <v>100</v>
      </c>
      <c r="O1169" s="189">
        <f>E1169/D1169</f>
        <v>0.99202537024504633</v>
      </c>
      <c r="P1169" s="558"/>
      <c r="Q1169" s="448">
        <v>100</v>
      </c>
      <c r="R1169" s="448">
        <v>100</v>
      </c>
      <c r="S1169" s="448">
        <v>100</v>
      </c>
    </row>
    <row r="1170" spans="1:19" ht="20.45" customHeight="1" x14ac:dyDescent="0.25">
      <c r="A1170" s="528"/>
      <c r="B1170" s="550" t="s">
        <v>452</v>
      </c>
      <c r="C1170" s="250">
        <v>2021</v>
      </c>
      <c r="D1170" s="70">
        <v>1104.7</v>
      </c>
      <c r="E1170" s="70">
        <v>1104.5999999999999</v>
      </c>
      <c r="F1170" s="70">
        <v>0</v>
      </c>
      <c r="G1170" s="70">
        <v>0</v>
      </c>
      <c r="H1170" s="70">
        <v>0</v>
      </c>
      <c r="I1170" s="70">
        <v>0</v>
      </c>
      <c r="J1170" s="70">
        <v>1104.7</v>
      </c>
      <c r="K1170" s="70">
        <v>1104.5999999999999</v>
      </c>
      <c r="L1170" s="70">
        <v>0</v>
      </c>
      <c r="M1170" s="70">
        <v>0</v>
      </c>
      <c r="N1170" s="70">
        <v>100</v>
      </c>
      <c r="O1170" s="189">
        <f>E1170/D1170</f>
        <v>0.99990947768624949</v>
      </c>
      <c r="P1170" s="610" t="s">
        <v>21</v>
      </c>
      <c r="Q1170" s="527" t="s">
        <v>21</v>
      </c>
      <c r="R1170" s="527" t="s">
        <v>21</v>
      </c>
      <c r="S1170" s="527" t="s">
        <v>21</v>
      </c>
    </row>
    <row r="1171" spans="1:19" ht="20.45" customHeight="1" x14ac:dyDescent="0.25">
      <c r="A1171" s="529"/>
      <c r="B1171" s="552"/>
      <c r="C1171" s="308">
        <v>2022</v>
      </c>
      <c r="D1171" s="70">
        <v>61937.5</v>
      </c>
      <c r="E1171" s="70">
        <v>61937.5</v>
      </c>
      <c r="F1171" s="70">
        <v>0</v>
      </c>
      <c r="G1171" s="70">
        <v>0</v>
      </c>
      <c r="H1171" s="70">
        <v>0</v>
      </c>
      <c r="I1171" s="70">
        <v>0</v>
      </c>
      <c r="J1171" s="70">
        <v>61937.5</v>
      </c>
      <c r="K1171" s="70">
        <v>61937.5</v>
      </c>
      <c r="L1171" s="70">
        <v>0</v>
      </c>
      <c r="M1171" s="70">
        <v>0</v>
      </c>
      <c r="N1171" s="70">
        <v>100</v>
      </c>
      <c r="O1171" s="189">
        <v>1</v>
      </c>
      <c r="P1171" s="611"/>
      <c r="Q1171" s="529"/>
      <c r="R1171" s="529"/>
      <c r="S1171" s="529"/>
    </row>
    <row r="1172" spans="1:19" ht="21.75" customHeight="1" x14ac:dyDescent="0.25">
      <c r="A1172" s="564" t="s">
        <v>535</v>
      </c>
      <c r="B1172" s="550" t="s">
        <v>534</v>
      </c>
      <c r="C1172" s="356">
        <v>2023</v>
      </c>
      <c r="D1172" s="70">
        <v>0</v>
      </c>
      <c r="E1172" s="70">
        <v>0</v>
      </c>
      <c r="F1172" s="70">
        <v>0</v>
      </c>
      <c r="G1172" s="70">
        <v>0</v>
      </c>
      <c r="H1172" s="70">
        <v>0</v>
      </c>
      <c r="I1172" s="70">
        <v>0</v>
      </c>
      <c r="J1172" s="70">
        <v>0</v>
      </c>
      <c r="K1172" s="70">
        <v>0</v>
      </c>
      <c r="L1172" s="70">
        <v>0</v>
      </c>
      <c r="M1172" s="70">
        <v>0</v>
      </c>
      <c r="N1172" s="70">
        <v>0</v>
      </c>
      <c r="O1172" s="189">
        <v>0</v>
      </c>
      <c r="P1172" s="556" t="s">
        <v>596</v>
      </c>
      <c r="Q1172" s="527" t="s">
        <v>21</v>
      </c>
      <c r="R1172" s="527" t="s">
        <v>21</v>
      </c>
      <c r="S1172" s="527" t="s">
        <v>21</v>
      </c>
    </row>
    <row r="1173" spans="1:19" ht="23.25" customHeight="1" x14ac:dyDescent="0.25">
      <c r="A1173" s="565"/>
      <c r="B1173" s="552"/>
      <c r="C1173" s="456">
        <v>2024</v>
      </c>
      <c r="D1173" s="70">
        <v>0</v>
      </c>
      <c r="E1173" s="70">
        <v>0</v>
      </c>
      <c r="F1173" s="70">
        <v>0</v>
      </c>
      <c r="G1173" s="70">
        <v>0</v>
      </c>
      <c r="H1173" s="70">
        <v>0</v>
      </c>
      <c r="I1173" s="70">
        <v>0</v>
      </c>
      <c r="J1173" s="70">
        <v>0</v>
      </c>
      <c r="K1173" s="70">
        <v>0</v>
      </c>
      <c r="L1173" s="70">
        <v>0</v>
      </c>
      <c r="M1173" s="70">
        <v>0</v>
      </c>
      <c r="N1173" s="70">
        <v>0</v>
      </c>
      <c r="O1173" s="189">
        <v>0</v>
      </c>
      <c r="P1173" s="558"/>
      <c r="Q1173" s="529"/>
      <c r="R1173" s="529"/>
      <c r="S1173" s="529"/>
    </row>
    <row r="1174" spans="1:19" ht="56.25" customHeight="1" x14ac:dyDescent="0.25">
      <c r="A1174" s="481" t="s">
        <v>593</v>
      </c>
      <c r="B1174" s="453" t="s">
        <v>594</v>
      </c>
      <c r="C1174" s="456">
        <v>2024</v>
      </c>
      <c r="D1174" s="70">
        <v>16740</v>
      </c>
      <c r="E1174" s="70">
        <v>16740</v>
      </c>
      <c r="F1174" s="70">
        <v>0</v>
      </c>
      <c r="G1174" s="70">
        <v>0</v>
      </c>
      <c r="H1174" s="70">
        <v>0</v>
      </c>
      <c r="I1174" s="70">
        <v>0</v>
      </c>
      <c r="J1174" s="70">
        <v>16740</v>
      </c>
      <c r="K1174" s="70">
        <v>16740</v>
      </c>
      <c r="L1174" s="70">
        <v>0</v>
      </c>
      <c r="M1174" s="70">
        <v>0</v>
      </c>
      <c r="N1174" s="70">
        <v>100</v>
      </c>
      <c r="O1174" s="189">
        <v>1</v>
      </c>
      <c r="P1174" s="454" t="s">
        <v>595</v>
      </c>
      <c r="Q1174" s="449">
        <v>100</v>
      </c>
      <c r="R1174" s="449">
        <v>100</v>
      </c>
      <c r="S1174" s="449">
        <v>100</v>
      </c>
    </row>
    <row r="1175" spans="1:19" ht="22.15" customHeight="1" x14ac:dyDescent="0.25">
      <c r="A1175" s="545" t="s">
        <v>168</v>
      </c>
      <c r="B1175" s="514" t="s">
        <v>177</v>
      </c>
      <c r="C1175" s="9" t="s">
        <v>570</v>
      </c>
      <c r="D1175" s="11">
        <f>SUM(D1176:D1179)</f>
        <v>1489169</v>
      </c>
      <c r="E1175" s="11">
        <f t="shared" ref="E1175:M1175" si="417">SUM(E1176:E1179)</f>
        <v>1489161.8</v>
      </c>
      <c r="F1175" s="11">
        <f t="shared" si="417"/>
        <v>0</v>
      </c>
      <c r="G1175" s="11">
        <f t="shared" si="417"/>
        <v>0</v>
      </c>
      <c r="H1175" s="11">
        <f t="shared" si="417"/>
        <v>68776.600000000006</v>
      </c>
      <c r="I1175" s="11">
        <f t="shared" si="417"/>
        <v>68776.600000000006</v>
      </c>
      <c r="J1175" s="11">
        <f t="shared" si="417"/>
        <v>1420392.4</v>
      </c>
      <c r="K1175" s="11">
        <f t="shared" si="417"/>
        <v>1420385.2000000002</v>
      </c>
      <c r="L1175" s="11">
        <f t="shared" si="417"/>
        <v>0</v>
      </c>
      <c r="M1175" s="11">
        <f t="shared" si="417"/>
        <v>0</v>
      </c>
      <c r="N1175" s="11">
        <v>100</v>
      </c>
      <c r="O1175" s="191">
        <f>E1175/D1175</f>
        <v>0.99999516508871733</v>
      </c>
      <c r="P1175" s="523" t="s">
        <v>21</v>
      </c>
      <c r="Q1175" s="523" t="s">
        <v>21</v>
      </c>
      <c r="R1175" s="523" t="s">
        <v>21</v>
      </c>
      <c r="S1175" s="523" t="s">
        <v>21</v>
      </c>
    </row>
    <row r="1176" spans="1:19" ht="22.5" customHeight="1" x14ac:dyDescent="0.25">
      <c r="A1176" s="546"/>
      <c r="B1176" s="515"/>
      <c r="C1176" s="9">
        <v>2021</v>
      </c>
      <c r="D1176" s="11">
        <f>SUM(D1181+D1198+D1218)</f>
        <v>264485.10000000003</v>
      </c>
      <c r="E1176" s="11">
        <f t="shared" ref="E1176:M1176" si="418">SUM(E1181+E1198+E1218)</f>
        <v>264482</v>
      </c>
      <c r="F1176" s="11">
        <f t="shared" si="418"/>
        <v>0</v>
      </c>
      <c r="G1176" s="11">
        <f t="shared" si="418"/>
        <v>0</v>
      </c>
      <c r="H1176" s="11">
        <f t="shared" si="418"/>
        <v>15841</v>
      </c>
      <c r="I1176" s="11">
        <f t="shared" si="418"/>
        <v>15841</v>
      </c>
      <c r="J1176" s="11">
        <f t="shared" si="418"/>
        <v>248644.10000000003</v>
      </c>
      <c r="K1176" s="11">
        <f t="shared" si="418"/>
        <v>248641.00000000003</v>
      </c>
      <c r="L1176" s="11">
        <f t="shared" si="418"/>
        <v>0</v>
      </c>
      <c r="M1176" s="11">
        <f t="shared" si="418"/>
        <v>0</v>
      </c>
      <c r="N1176" s="11">
        <v>100</v>
      </c>
      <c r="O1176" s="191">
        <f t="shared" ref="O1176:O1179" si="419">E1176/D1176</f>
        <v>0.99998827911288757</v>
      </c>
      <c r="P1176" s="524"/>
      <c r="Q1176" s="524"/>
      <c r="R1176" s="524"/>
      <c r="S1176" s="524"/>
    </row>
    <row r="1177" spans="1:19" ht="24" customHeight="1" x14ac:dyDescent="0.25">
      <c r="A1177" s="546"/>
      <c r="B1177" s="515"/>
      <c r="C1177" s="9">
        <v>2022</v>
      </c>
      <c r="D1177" s="11">
        <f>SUM(D1182+D1199+D1219)</f>
        <v>311473.90000000002</v>
      </c>
      <c r="E1177" s="11">
        <f t="shared" ref="E1177:M1177" si="420">SUM(E1182+E1199+E1219)</f>
        <v>311473.5</v>
      </c>
      <c r="F1177" s="11">
        <f t="shared" si="420"/>
        <v>0</v>
      </c>
      <c r="G1177" s="11">
        <f t="shared" si="420"/>
        <v>0</v>
      </c>
      <c r="H1177" s="11">
        <f t="shared" si="420"/>
        <v>16367</v>
      </c>
      <c r="I1177" s="11">
        <f t="shared" si="420"/>
        <v>16367</v>
      </c>
      <c r="J1177" s="11">
        <f t="shared" si="420"/>
        <v>295106.90000000002</v>
      </c>
      <c r="K1177" s="11">
        <f t="shared" si="420"/>
        <v>295106.5</v>
      </c>
      <c r="L1177" s="11">
        <f t="shared" si="420"/>
        <v>0</v>
      </c>
      <c r="M1177" s="11">
        <f t="shared" si="420"/>
        <v>0</v>
      </c>
      <c r="N1177" s="11">
        <v>100</v>
      </c>
      <c r="O1177" s="191">
        <f t="shared" si="419"/>
        <v>0.9999987157832485</v>
      </c>
      <c r="P1177" s="524"/>
      <c r="Q1177" s="524"/>
      <c r="R1177" s="524"/>
      <c r="S1177" s="524"/>
    </row>
    <row r="1178" spans="1:19" ht="21" customHeight="1" x14ac:dyDescent="0.25">
      <c r="A1178" s="546"/>
      <c r="B1178" s="515"/>
      <c r="C1178" s="9">
        <v>2023</v>
      </c>
      <c r="D1178" s="11">
        <f>SUM(D1183+D1200+D1220)</f>
        <v>457089.10000000003</v>
      </c>
      <c r="E1178" s="11">
        <f t="shared" ref="E1178:M1178" si="421">SUM(E1183+E1200+E1220)</f>
        <v>457085.4</v>
      </c>
      <c r="F1178" s="11">
        <f t="shared" si="421"/>
        <v>0</v>
      </c>
      <c r="G1178" s="11">
        <f t="shared" si="421"/>
        <v>0</v>
      </c>
      <c r="H1178" s="11">
        <f t="shared" si="421"/>
        <v>17675.099999999999</v>
      </c>
      <c r="I1178" s="11">
        <f t="shared" si="421"/>
        <v>17675.099999999999</v>
      </c>
      <c r="J1178" s="11">
        <f t="shared" si="421"/>
        <v>439414</v>
      </c>
      <c r="K1178" s="11">
        <f t="shared" si="421"/>
        <v>439410.3</v>
      </c>
      <c r="L1178" s="11">
        <f t="shared" si="421"/>
        <v>0</v>
      </c>
      <c r="M1178" s="11">
        <f t="shared" si="421"/>
        <v>0</v>
      </c>
      <c r="N1178" s="11">
        <v>100</v>
      </c>
      <c r="O1178" s="191">
        <f t="shared" si="419"/>
        <v>0.99999190529811366</v>
      </c>
      <c r="P1178" s="524"/>
      <c r="Q1178" s="524"/>
      <c r="R1178" s="524"/>
      <c r="S1178" s="524"/>
    </row>
    <row r="1179" spans="1:19" ht="20.25" customHeight="1" x14ac:dyDescent="0.25">
      <c r="A1179" s="547"/>
      <c r="B1179" s="516"/>
      <c r="C1179" s="9">
        <v>2024</v>
      </c>
      <c r="D1179" s="11">
        <f>SUM(D1184+D1201+D1221)</f>
        <v>456120.9</v>
      </c>
      <c r="E1179" s="11">
        <f t="shared" ref="E1179:M1179" si="422">SUM(E1184+E1201+E1221)</f>
        <v>456120.9</v>
      </c>
      <c r="F1179" s="11">
        <f t="shared" si="422"/>
        <v>0</v>
      </c>
      <c r="G1179" s="11">
        <f t="shared" si="422"/>
        <v>0</v>
      </c>
      <c r="H1179" s="11">
        <f t="shared" si="422"/>
        <v>18893.5</v>
      </c>
      <c r="I1179" s="11">
        <f t="shared" si="422"/>
        <v>18893.5</v>
      </c>
      <c r="J1179" s="11">
        <f t="shared" si="422"/>
        <v>437227.4</v>
      </c>
      <c r="K1179" s="11">
        <f t="shared" si="422"/>
        <v>437227.4</v>
      </c>
      <c r="L1179" s="11">
        <f t="shared" si="422"/>
        <v>0</v>
      </c>
      <c r="M1179" s="11">
        <f t="shared" si="422"/>
        <v>0</v>
      </c>
      <c r="N1179" s="11">
        <v>100</v>
      </c>
      <c r="O1179" s="191">
        <f t="shared" si="419"/>
        <v>1</v>
      </c>
      <c r="P1179" s="525"/>
      <c r="Q1179" s="525"/>
      <c r="R1179" s="525"/>
      <c r="S1179" s="525"/>
    </row>
    <row r="1180" spans="1:19" ht="19.149999999999999" customHeight="1" x14ac:dyDescent="0.25">
      <c r="A1180" s="530" t="s">
        <v>169</v>
      </c>
      <c r="B1180" s="533" t="s">
        <v>179</v>
      </c>
      <c r="C1180" s="12" t="s">
        <v>570</v>
      </c>
      <c r="D1180" s="14">
        <f>SUM(D1181+D1182+D1183+D1184)</f>
        <v>0.2</v>
      </c>
      <c r="E1180" s="14">
        <f t="shared" ref="E1180:M1180" si="423">SUM(E1181+E1182+E1183+E1184)</f>
        <v>0.2</v>
      </c>
      <c r="F1180" s="14">
        <f t="shared" si="423"/>
        <v>0</v>
      </c>
      <c r="G1180" s="14">
        <f t="shared" si="423"/>
        <v>0</v>
      </c>
      <c r="H1180" s="14">
        <f t="shared" si="423"/>
        <v>0</v>
      </c>
      <c r="I1180" s="14">
        <f t="shared" si="423"/>
        <v>0</v>
      </c>
      <c r="J1180" s="14">
        <f t="shared" si="423"/>
        <v>0.2</v>
      </c>
      <c r="K1180" s="14">
        <f t="shared" si="423"/>
        <v>0.2</v>
      </c>
      <c r="L1180" s="14">
        <f t="shared" si="423"/>
        <v>0</v>
      </c>
      <c r="M1180" s="14">
        <f t="shared" si="423"/>
        <v>0</v>
      </c>
      <c r="N1180" s="14">
        <v>100</v>
      </c>
      <c r="O1180" s="188">
        <f>E1180/D1180</f>
        <v>1</v>
      </c>
      <c r="P1180" s="536" t="s">
        <v>21</v>
      </c>
      <c r="Q1180" s="536" t="s">
        <v>21</v>
      </c>
      <c r="R1180" s="536" t="s">
        <v>21</v>
      </c>
      <c r="S1180" s="536" t="s">
        <v>21</v>
      </c>
    </row>
    <row r="1181" spans="1:19" ht="18" customHeight="1" x14ac:dyDescent="0.25">
      <c r="A1181" s="531"/>
      <c r="B1181" s="534"/>
      <c r="C1181" s="12">
        <v>2021</v>
      </c>
      <c r="D1181" s="14">
        <f>SUM(D1185+D1189+D1193)</f>
        <v>0.2</v>
      </c>
      <c r="E1181" s="14">
        <f t="shared" ref="E1181:M1181" si="424">SUM(E1185+E1189+E1193)</f>
        <v>0.2</v>
      </c>
      <c r="F1181" s="14">
        <f t="shared" si="424"/>
        <v>0</v>
      </c>
      <c r="G1181" s="14">
        <f t="shared" si="424"/>
        <v>0</v>
      </c>
      <c r="H1181" s="14">
        <f t="shared" si="424"/>
        <v>0</v>
      </c>
      <c r="I1181" s="14">
        <f t="shared" si="424"/>
        <v>0</v>
      </c>
      <c r="J1181" s="14">
        <f t="shared" si="424"/>
        <v>0.2</v>
      </c>
      <c r="K1181" s="14">
        <f t="shared" si="424"/>
        <v>0.2</v>
      </c>
      <c r="L1181" s="14">
        <f t="shared" si="424"/>
        <v>0</v>
      </c>
      <c r="M1181" s="14">
        <f t="shared" si="424"/>
        <v>0</v>
      </c>
      <c r="N1181" s="14">
        <v>100</v>
      </c>
      <c r="O1181" s="188">
        <f t="shared" ref="O1181" si="425">E1181/D1181</f>
        <v>1</v>
      </c>
      <c r="P1181" s="537"/>
      <c r="Q1181" s="537"/>
      <c r="R1181" s="537"/>
      <c r="S1181" s="537"/>
    </row>
    <row r="1182" spans="1:19" ht="19.149999999999999" customHeight="1" x14ac:dyDescent="0.25">
      <c r="A1182" s="531"/>
      <c r="B1182" s="534"/>
      <c r="C1182" s="12">
        <v>2022</v>
      </c>
      <c r="D1182" s="14">
        <f>SUM(D1186+D1190+D1194)</f>
        <v>0</v>
      </c>
      <c r="E1182" s="14">
        <f t="shared" ref="E1182:M1182" si="426">SUM(E1186+E1190+E1194)</f>
        <v>0</v>
      </c>
      <c r="F1182" s="14">
        <f t="shared" si="426"/>
        <v>0</v>
      </c>
      <c r="G1182" s="14">
        <f t="shared" si="426"/>
        <v>0</v>
      </c>
      <c r="H1182" s="14">
        <f t="shared" si="426"/>
        <v>0</v>
      </c>
      <c r="I1182" s="14">
        <f t="shared" si="426"/>
        <v>0</v>
      </c>
      <c r="J1182" s="14">
        <f t="shared" si="426"/>
        <v>0</v>
      </c>
      <c r="K1182" s="14">
        <f t="shared" si="426"/>
        <v>0</v>
      </c>
      <c r="L1182" s="14">
        <f t="shared" si="426"/>
        <v>0</v>
      </c>
      <c r="M1182" s="14">
        <f t="shared" si="426"/>
        <v>0</v>
      </c>
      <c r="N1182" s="14">
        <v>0</v>
      </c>
      <c r="O1182" s="188">
        <v>0</v>
      </c>
      <c r="P1182" s="537"/>
      <c r="Q1182" s="537"/>
      <c r="R1182" s="537"/>
      <c r="S1182" s="537"/>
    </row>
    <row r="1183" spans="1:19" ht="19.149999999999999" customHeight="1" x14ac:dyDescent="0.25">
      <c r="A1183" s="531"/>
      <c r="B1183" s="534"/>
      <c r="C1183" s="12">
        <v>2023</v>
      </c>
      <c r="D1183" s="14">
        <f>SUM(D1187+D1191+D1195)</f>
        <v>0</v>
      </c>
      <c r="E1183" s="14">
        <f t="shared" ref="E1183:M1183" si="427">SUM(E1187+E1191+E1195)</f>
        <v>0</v>
      </c>
      <c r="F1183" s="14">
        <f t="shared" si="427"/>
        <v>0</v>
      </c>
      <c r="G1183" s="14">
        <f t="shared" si="427"/>
        <v>0</v>
      </c>
      <c r="H1183" s="14">
        <f t="shared" si="427"/>
        <v>0</v>
      </c>
      <c r="I1183" s="14">
        <f t="shared" si="427"/>
        <v>0</v>
      </c>
      <c r="J1183" s="14">
        <f t="shared" si="427"/>
        <v>0</v>
      </c>
      <c r="K1183" s="14">
        <f t="shared" si="427"/>
        <v>0</v>
      </c>
      <c r="L1183" s="14">
        <f t="shared" si="427"/>
        <v>0</v>
      </c>
      <c r="M1183" s="14">
        <f t="shared" si="427"/>
        <v>0</v>
      </c>
      <c r="N1183" s="14">
        <v>0</v>
      </c>
      <c r="O1183" s="188">
        <v>0</v>
      </c>
      <c r="P1183" s="537"/>
      <c r="Q1183" s="537"/>
      <c r="R1183" s="537"/>
      <c r="S1183" s="537"/>
    </row>
    <row r="1184" spans="1:19" ht="19.149999999999999" customHeight="1" x14ac:dyDescent="0.25">
      <c r="A1184" s="532"/>
      <c r="B1184" s="535"/>
      <c r="C1184" s="12">
        <v>2024</v>
      </c>
      <c r="D1184" s="14">
        <f>SUM(D1188+D1192+D1196)</f>
        <v>0</v>
      </c>
      <c r="E1184" s="14">
        <f t="shared" ref="E1184:M1184" si="428">SUM(E1188+E1192+E1196)</f>
        <v>0</v>
      </c>
      <c r="F1184" s="14">
        <f t="shared" si="428"/>
        <v>0</v>
      </c>
      <c r="G1184" s="14">
        <f t="shared" si="428"/>
        <v>0</v>
      </c>
      <c r="H1184" s="14">
        <f t="shared" si="428"/>
        <v>0</v>
      </c>
      <c r="I1184" s="14">
        <f t="shared" si="428"/>
        <v>0</v>
      </c>
      <c r="J1184" s="14">
        <f t="shared" si="428"/>
        <v>0</v>
      </c>
      <c r="K1184" s="14">
        <f t="shared" si="428"/>
        <v>0</v>
      </c>
      <c r="L1184" s="14">
        <f t="shared" si="428"/>
        <v>0</v>
      </c>
      <c r="M1184" s="14">
        <f t="shared" si="428"/>
        <v>0</v>
      </c>
      <c r="N1184" s="14">
        <v>0</v>
      </c>
      <c r="O1184" s="188">
        <v>0</v>
      </c>
      <c r="P1184" s="538"/>
      <c r="Q1184" s="538"/>
      <c r="R1184" s="538"/>
      <c r="S1184" s="538"/>
    </row>
    <row r="1185" spans="1:19" ht="24.6" customHeight="1" x14ac:dyDescent="0.25">
      <c r="A1185" s="527" t="s">
        <v>170</v>
      </c>
      <c r="B1185" s="550" t="s">
        <v>181</v>
      </c>
      <c r="C1185" s="6">
        <v>2021</v>
      </c>
      <c r="D1185" s="70">
        <v>0</v>
      </c>
      <c r="E1185" s="70">
        <v>0</v>
      </c>
      <c r="F1185" s="70">
        <v>0</v>
      </c>
      <c r="G1185" s="70">
        <v>0</v>
      </c>
      <c r="H1185" s="70">
        <v>0</v>
      </c>
      <c r="I1185" s="70">
        <v>0</v>
      </c>
      <c r="J1185" s="70">
        <v>0</v>
      </c>
      <c r="K1185" s="70">
        <v>0</v>
      </c>
      <c r="L1185" s="70">
        <v>0</v>
      </c>
      <c r="M1185" s="70">
        <v>0</v>
      </c>
      <c r="N1185" s="70">
        <v>0</v>
      </c>
      <c r="O1185" s="70">
        <v>0</v>
      </c>
      <c r="P1185" s="556" t="s">
        <v>182</v>
      </c>
      <c r="Q1185" s="23">
        <v>0.1</v>
      </c>
      <c r="R1185" s="23">
        <v>0</v>
      </c>
      <c r="S1185" s="23">
        <v>100</v>
      </c>
    </row>
    <row r="1186" spans="1:19" ht="25.15" customHeight="1" x14ac:dyDescent="0.25">
      <c r="A1186" s="528"/>
      <c r="B1186" s="551"/>
      <c r="C1186" s="308">
        <v>2022</v>
      </c>
      <c r="D1186" s="70">
        <v>0</v>
      </c>
      <c r="E1186" s="70">
        <v>0</v>
      </c>
      <c r="F1186" s="70">
        <v>0</v>
      </c>
      <c r="G1186" s="70">
        <v>0</v>
      </c>
      <c r="H1186" s="70">
        <v>0</v>
      </c>
      <c r="I1186" s="70">
        <v>0</v>
      </c>
      <c r="J1186" s="70">
        <v>0</v>
      </c>
      <c r="K1186" s="70">
        <v>0</v>
      </c>
      <c r="L1186" s="70">
        <v>0</v>
      </c>
      <c r="M1186" s="70">
        <v>0</v>
      </c>
      <c r="N1186" s="70">
        <v>0</v>
      </c>
      <c r="O1186" s="70">
        <v>0</v>
      </c>
      <c r="P1186" s="557"/>
      <c r="Q1186" s="315">
        <v>0.1</v>
      </c>
      <c r="R1186" s="315">
        <v>0</v>
      </c>
      <c r="S1186" s="315">
        <v>100</v>
      </c>
    </row>
    <row r="1187" spans="1:19" ht="21.75" customHeight="1" x14ac:dyDescent="0.25">
      <c r="A1187" s="528"/>
      <c r="B1187" s="551"/>
      <c r="C1187" s="386">
        <v>2023</v>
      </c>
      <c r="D1187" s="70">
        <v>0</v>
      </c>
      <c r="E1187" s="70">
        <v>0</v>
      </c>
      <c r="F1187" s="70">
        <v>0</v>
      </c>
      <c r="G1187" s="70">
        <v>0</v>
      </c>
      <c r="H1187" s="70">
        <v>0</v>
      </c>
      <c r="I1187" s="70">
        <v>0</v>
      </c>
      <c r="J1187" s="70">
        <v>0</v>
      </c>
      <c r="K1187" s="70">
        <v>0</v>
      </c>
      <c r="L1187" s="70">
        <v>0</v>
      </c>
      <c r="M1187" s="70">
        <v>0</v>
      </c>
      <c r="N1187" s="70">
        <v>0</v>
      </c>
      <c r="O1187" s="70">
        <v>0</v>
      </c>
      <c r="P1187" s="557"/>
      <c r="Q1187" s="387">
        <v>0.1</v>
      </c>
      <c r="R1187" s="387">
        <v>0</v>
      </c>
      <c r="S1187" s="387">
        <v>100</v>
      </c>
    </row>
    <row r="1188" spans="1:19" ht="21.75" customHeight="1" x14ac:dyDescent="0.25">
      <c r="A1188" s="529"/>
      <c r="B1188" s="552"/>
      <c r="C1188" s="456">
        <v>2024</v>
      </c>
      <c r="D1188" s="70">
        <v>0</v>
      </c>
      <c r="E1188" s="70">
        <v>0</v>
      </c>
      <c r="F1188" s="70">
        <v>0</v>
      </c>
      <c r="G1188" s="70">
        <v>0</v>
      </c>
      <c r="H1188" s="70">
        <v>0</v>
      </c>
      <c r="I1188" s="70">
        <v>0</v>
      </c>
      <c r="J1188" s="70">
        <v>0</v>
      </c>
      <c r="K1188" s="70">
        <v>0</v>
      </c>
      <c r="L1188" s="70">
        <v>0</v>
      </c>
      <c r="M1188" s="70">
        <v>0</v>
      </c>
      <c r="N1188" s="70">
        <v>0</v>
      </c>
      <c r="O1188" s="70">
        <v>0</v>
      </c>
      <c r="P1188" s="558"/>
      <c r="Q1188" s="468">
        <v>0.1</v>
      </c>
      <c r="R1188" s="468">
        <v>0</v>
      </c>
      <c r="S1188" s="468">
        <v>100</v>
      </c>
    </row>
    <row r="1189" spans="1:19" ht="26.45" customHeight="1" x14ac:dyDescent="0.25">
      <c r="A1189" s="527" t="s">
        <v>313</v>
      </c>
      <c r="B1189" s="500" t="s">
        <v>183</v>
      </c>
      <c r="C1189" s="6">
        <v>2021</v>
      </c>
      <c r="D1189" s="70">
        <v>0.2</v>
      </c>
      <c r="E1189" s="70">
        <v>0.2</v>
      </c>
      <c r="F1189" s="70">
        <v>0</v>
      </c>
      <c r="G1189" s="70">
        <v>0</v>
      </c>
      <c r="H1189" s="70">
        <v>0</v>
      </c>
      <c r="I1189" s="70">
        <v>0</v>
      </c>
      <c r="J1189" s="70">
        <v>0.2</v>
      </c>
      <c r="K1189" s="70">
        <v>0.2</v>
      </c>
      <c r="L1189" s="70">
        <v>0</v>
      </c>
      <c r="M1189" s="70">
        <v>0</v>
      </c>
      <c r="N1189" s="70">
        <v>100</v>
      </c>
      <c r="O1189" s="70">
        <v>100</v>
      </c>
      <c r="P1189" s="562" t="s">
        <v>184</v>
      </c>
      <c r="Q1189" s="23" t="s">
        <v>185</v>
      </c>
      <c r="R1189" s="256" t="s">
        <v>185</v>
      </c>
      <c r="S1189" s="23">
        <v>100</v>
      </c>
    </row>
    <row r="1190" spans="1:19" ht="19.5" customHeight="1" x14ac:dyDescent="0.25">
      <c r="A1190" s="528"/>
      <c r="B1190" s="507"/>
      <c r="C1190" s="308">
        <v>2022</v>
      </c>
      <c r="D1190" s="70">
        <v>0</v>
      </c>
      <c r="E1190" s="70">
        <v>0</v>
      </c>
      <c r="F1190" s="70">
        <v>0</v>
      </c>
      <c r="G1190" s="70">
        <v>0</v>
      </c>
      <c r="H1190" s="70">
        <v>0</v>
      </c>
      <c r="I1190" s="70">
        <v>0</v>
      </c>
      <c r="J1190" s="70">
        <v>0</v>
      </c>
      <c r="K1190" s="70">
        <v>0</v>
      </c>
      <c r="L1190" s="70">
        <v>0</v>
      </c>
      <c r="M1190" s="70">
        <v>0</v>
      </c>
      <c r="N1190" s="70">
        <v>0</v>
      </c>
      <c r="O1190" s="70">
        <v>0</v>
      </c>
      <c r="P1190" s="615"/>
      <c r="Q1190" s="315" t="s">
        <v>185</v>
      </c>
      <c r="R1190" s="315" t="s">
        <v>185</v>
      </c>
      <c r="S1190" s="315">
        <v>100</v>
      </c>
    </row>
    <row r="1191" spans="1:19" ht="22.5" customHeight="1" x14ac:dyDescent="0.25">
      <c r="A1191" s="528"/>
      <c r="B1191" s="507"/>
      <c r="C1191" s="386">
        <v>2023</v>
      </c>
      <c r="D1191" s="70">
        <v>0</v>
      </c>
      <c r="E1191" s="70">
        <v>0</v>
      </c>
      <c r="F1191" s="70">
        <v>0</v>
      </c>
      <c r="G1191" s="70">
        <v>0</v>
      </c>
      <c r="H1191" s="70">
        <v>0</v>
      </c>
      <c r="I1191" s="70">
        <v>0</v>
      </c>
      <c r="J1191" s="70">
        <v>0</v>
      </c>
      <c r="K1191" s="70">
        <v>0</v>
      </c>
      <c r="L1191" s="70">
        <v>0</v>
      </c>
      <c r="M1191" s="70">
        <v>0</v>
      </c>
      <c r="N1191" s="70">
        <v>0</v>
      </c>
      <c r="O1191" s="70">
        <v>0</v>
      </c>
      <c r="P1191" s="615"/>
      <c r="Q1191" s="387" t="s">
        <v>185</v>
      </c>
      <c r="R1191" s="387" t="s">
        <v>185</v>
      </c>
      <c r="S1191" s="387">
        <v>100</v>
      </c>
    </row>
    <row r="1192" spans="1:19" ht="30" customHeight="1" x14ac:dyDescent="0.25">
      <c r="A1192" s="529"/>
      <c r="B1192" s="501"/>
      <c r="C1192" s="456">
        <v>2024</v>
      </c>
      <c r="D1192" s="70">
        <v>0</v>
      </c>
      <c r="E1192" s="70">
        <v>0</v>
      </c>
      <c r="F1192" s="70">
        <v>0</v>
      </c>
      <c r="G1192" s="70">
        <v>0</v>
      </c>
      <c r="H1192" s="70">
        <v>0</v>
      </c>
      <c r="I1192" s="70">
        <v>0</v>
      </c>
      <c r="J1192" s="70">
        <v>0</v>
      </c>
      <c r="K1192" s="70">
        <v>0</v>
      </c>
      <c r="L1192" s="70">
        <v>0</v>
      </c>
      <c r="M1192" s="70">
        <v>0</v>
      </c>
      <c r="N1192" s="70">
        <v>0</v>
      </c>
      <c r="O1192" s="70">
        <v>0</v>
      </c>
      <c r="P1192" s="563"/>
      <c r="Q1192" s="468" t="s">
        <v>185</v>
      </c>
      <c r="R1192" s="468">
        <v>0</v>
      </c>
      <c r="S1192" s="468">
        <v>100</v>
      </c>
    </row>
    <row r="1193" spans="1:19" ht="20.25" customHeight="1" x14ac:dyDescent="0.25">
      <c r="A1193" s="527" t="s">
        <v>454</v>
      </c>
      <c r="B1193" s="500" t="s">
        <v>455</v>
      </c>
      <c r="C1193" s="250">
        <v>2021</v>
      </c>
      <c r="D1193" s="70">
        <v>0</v>
      </c>
      <c r="E1193" s="70">
        <v>0</v>
      </c>
      <c r="F1193" s="70">
        <v>0</v>
      </c>
      <c r="G1193" s="70">
        <v>0</v>
      </c>
      <c r="H1193" s="70">
        <v>0</v>
      </c>
      <c r="I1193" s="70">
        <v>0</v>
      </c>
      <c r="J1193" s="70">
        <v>0</v>
      </c>
      <c r="K1193" s="70">
        <v>0</v>
      </c>
      <c r="L1193" s="70">
        <v>0</v>
      </c>
      <c r="M1193" s="70">
        <v>0</v>
      </c>
      <c r="N1193" s="70">
        <v>0</v>
      </c>
      <c r="O1193" s="70">
        <v>0</v>
      </c>
      <c r="P1193" s="556" t="s">
        <v>182</v>
      </c>
      <c r="Q1193" s="256">
        <v>0.1</v>
      </c>
      <c r="R1193" s="256">
        <v>0</v>
      </c>
      <c r="S1193" s="256">
        <v>100</v>
      </c>
    </row>
    <row r="1194" spans="1:19" ht="21" customHeight="1" x14ac:dyDescent="0.25">
      <c r="A1194" s="528"/>
      <c r="B1194" s="507"/>
      <c r="C1194" s="308">
        <v>2022</v>
      </c>
      <c r="D1194" s="70">
        <v>0</v>
      </c>
      <c r="E1194" s="70">
        <v>0</v>
      </c>
      <c r="F1194" s="70">
        <v>0</v>
      </c>
      <c r="G1194" s="70">
        <v>0</v>
      </c>
      <c r="H1194" s="70">
        <v>0</v>
      </c>
      <c r="I1194" s="70">
        <v>0</v>
      </c>
      <c r="J1194" s="70">
        <v>0</v>
      </c>
      <c r="K1194" s="70">
        <v>0</v>
      </c>
      <c r="L1194" s="70">
        <v>0</v>
      </c>
      <c r="M1194" s="70">
        <v>0</v>
      </c>
      <c r="N1194" s="70">
        <v>0</v>
      </c>
      <c r="O1194" s="70">
        <v>0</v>
      </c>
      <c r="P1194" s="557"/>
      <c r="Q1194" s="309">
        <v>0.1</v>
      </c>
      <c r="R1194" s="309">
        <v>0</v>
      </c>
      <c r="S1194" s="309">
        <v>100</v>
      </c>
    </row>
    <row r="1195" spans="1:19" ht="23.25" customHeight="1" x14ac:dyDescent="0.25">
      <c r="A1195" s="528"/>
      <c r="B1195" s="507"/>
      <c r="C1195" s="386">
        <v>2023</v>
      </c>
      <c r="D1195" s="70">
        <v>0</v>
      </c>
      <c r="E1195" s="70">
        <v>0</v>
      </c>
      <c r="F1195" s="70">
        <v>0</v>
      </c>
      <c r="G1195" s="70">
        <v>0</v>
      </c>
      <c r="H1195" s="70">
        <v>0</v>
      </c>
      <c r="I1195" s="70">
        <v>0</v>
      </c>
      <c r="J1195" s="70">
        <v>0</v>
      </c>
      <c r="K1195" s="70">
        <v>0</v>
      </c>
      <c r="L1195" s="70">
        <v>0</v>
      </c>
      <c r="M1195" s="70">
        <v>0</v>
      </c>
      <c r="N1195" s="70">
        <v>0</v>
      </c>
      <c r="O1195" s="70">
        <v>0</v>
      </c>
      <c r="P1195" s="557"/>
      <c r="Q1195" s="380">
        <v>0.1</v>
      </c>
      <c r="R1195" s="380">
        <v>0</v>
      </c>
      <c r="S1195" s="380">
        <v>100</v>
      </c>
    </row>
    <row r="1196" spans="1:19" ht="21.75" customHeight="1" x14ac:dyDescent="0.25">
      <c r="A1196" s="529"/>
      <c r="B1196" s="501"/>
      <c r="C1196" s="456">
        <v>2024</v>
      </c>
      <c r="D1196" s="70">
        <v>0</v>
      </c>
      <c r="E1196" s="70">
        <v>0</v>
      </c>
      <c r="F1196" s="70">
        <v>0</v>
      </c>
      <c r="G1196" s="70">
        <v>0</v>
      </c>
      <c r="H1196" s="70">
        <v>0</v>
      </c>
      <c r="I1196" s="70">
        <v>0</v>
      </c>
      <c r="J1196" s="70">
        <v>0</v>
      </c>
      <c r="K1196" s="70">
        <v>0</v>
      </c>
      <c r="L1196" s="70">
        <v>0</v>
      </c>
      <c r="M1196" s="70">
        <v>0</v>
      </c>
      <c r="N1196" s="70">
        <v>0</v>
      </c>
      <c r="O1196" s="70">
        <v>0</v>
      </c>
      <c r="P1196" s="558"/>
      <c r="Q1196" s="462">
        <v>0.1</v>
      </c>
      <c r="R1196" s="462">
        <v>0</v>
      </c>
      <c r="S1196" s="462">
        <v>100</v>
      </c>
    </row>
    <row r="1197" spans="1:19" ht="24.6" customHeight="1" x14ac:dyDescent="0.25">
      <c r="A1197" s="530" t="s">
        <v>172</v>
      </c>
      <c r="B1197" s="533" t="s">
        <v>187</v>
      </c>
      <c r="C1197" s="12" t="s">
        <v>570</v>
      </c>
      <c r="D1197" s="14">
        <f>SUM(D1198:D1201)</f>
        <v>1397844.5</v>
      </c>
      <c r="E1197" s="14">
        <f t="shared" ref="E1197:M1197" si="429">SUM(E1198:E1201)</f>
        <v>1397844.5</v>
      </c>
      <c r="F1197" s="14">
        <f t="shared" si="429"/>
        <v>0</v>
      </c>
      <c r="G1197" s="14">
        <f t="shared" si="429"/>
        <v>0</v>
      </c>
      <c r="H1197" s="14">
        <f t="shared" si="429"/>
        <v>67907</v>
      </c>
      <c r="I1197" s="14">
        <f t="shared" si="429"/>
        <v>67907</v>
      </c>
      <c r="J1197" s="14">
        <f t="shared" si="429"/>
        <v>1329937.5</v>
      </c>
      <c r="K1197" s="14">
        <f t="shared" si="429"/>
        <v>1329937.5</v>
      </c>
      <c r="L1197" s="14">
        <f t="shared" si="429"/>
        <v>0</v>
      </c>
      <c r="M1197" s="14">
        <f t="shared" si="429"/>
        <v>0</v>
      </c>
      <c r="N1197" s="14">
        <v>100</v>
      </c>
      <c r="O1197" s="188">
        <f>E1197/D1197</f>
        <v>1</v>
      </c>
      <c r="P1197" s="536" t="s">
        <v>21</v>
      </c>
      <c r="Q1197" s="536" t="s">
        <v>21</v>
      </c>
      <c r="R1197" s="536" t="s">
        <v>21</v>
      </c>
      <c r="S1197" s="536" t="s">
        <v>21</v>
      </c>
    </row>
    <row r="1198" spans="1:19" ht="22.9" customHeight="1" x14ac:dyDescent="0.25">
      <c r="A1198" s="531"/>
      <c r="B1198" s="534"/>
      <c r="C1198" s="12">
        <v>2021</v>
      </c>
      <c r="D1198" s="14">
        <f>SUM(D1202+D1207+D1211)</f>
        <v>245735.2</v>
      </c>
      <c r="E1198" s="14">
        <f t="shared" ref="E1198:M1198" si="430">SUM(E1202+E1207+E1211)</f>
        <v>245735.2</v>
      </c>
      <c r="F1198" s="14">
        <f t="shared" si="430"/>
        <v>0</v>
      </c>
      <c r="G1198" s="14">
        <f t="shared" si="430"/>
        <v>0</v>
      </c>
      <c r="H1198" s="14">
        <f t="shared" si="430"/>
        <v>15841</v>
      </c>
      <c r="I1198" s="14">
        <f t="shared" si="430"/>
        <v>15841</v>
      </c>
      <c r="J1198" s="14">
        <f t="shared" si="430"/>
        <v>229894.2</v>
      </c>
      <c r="K1198" s="14">
        <f t="shared" si="430"/>
        <v>229894.2</v>
      </c>
      <c r="L1198" s="14">
        <f t="shared" si="430"/>
        <v>0</v>
      </c>
      <c r="M1198" s="14">
        <f t="shared" si="430"/>
        <v>0</v>
      </c>
      <c r="N1198" s="14">
        <v>100</v>
      </c>
      <c r="O1198" s="188">
        <f t="shared" ref="O1198:O1199" si="431">E1198/D1198</f>
        <v>1</v>
      </c>
      <c r="P1198" s="537"/>
      <c r="Q1198" s="537"/>
      <c r="R1198" s="537"/>
      <c r="S1198" s="537"/>
    </row>
    <row r="1199" spans="1:19" ht="21.75" customHeight="1" x14ac:dyDescent="0.25">
      <c r="A1199" s="531"/>
      <c r="B1199" s="534"/>
      <c r="C1199" s="12">
        <v>2022</v>
      </c>
      <c r="D1199" s="14">
        <f>SUM(D1203+D1208+D1212)</f>
        <v>290219</v>
      </c>
      <c r="E1199" s="14">
        <f t="shared" ref="E1199:M1199" si="432">SUM(E1203+E1208+E1212)</f>
        <v>290219</v>
      </c>
      <c r="F1199" s="14">
        <f t="shared" si="432"/>
        <v>0</v>
      </c>
      <c r="G1199" s="14">
        <f t="shared" si="432"/>
        <v>0</v>
      </c>
      <c r="H1199" s="14">
        <f t="shared" si="432"/>
        <v>16367</v>
      </c>
      <c r="I1199" s="14">
        <f t="shared" si="432"/>
        <v>16367</v>
      </c>
      <c r="J1199" s="14">
        <f t="shared" si="432"/>
        <v>273852</v>
      </c>
      <c r="K1199" s="14">
        <f t="shared" si="432"/>
        <v>273852</v>
      </c>
      <c r="L1199" s="14">
        <f t="shared" si="432"/>
        <v>0</v>
      </c>
      <c r="M1199" s="14">
        <f t="shared" si="432"/>
        <v>0</v>
      </c>
      <c r="N1199" s="14">
        <v>100</v>
      </c>
      <c r="O1199" s="188">
        <f t="shared" si="431"/>
        <v>1</v>
      </c>
      <c r="P1199" s="537"/>
      <c r="Q1199" s="537"/>
      <c r="R1199" s="537"/>
      <c r="S1199" s="537"/>
    </row>
    <row r="1200" spans="1:19" ht="23.25" customHeight="1" x14ac:dyDescent="0.25">
      <c r="A1200" s="531"/>
      <c r="B1200" s="534"/>
      <c r="C1200" s="12">
        <v>2023</v>
      </c>
      <c r="D1200" s="14">
        <f>SUM(D1204+D1206+D1209+D1213+D1215)</f>
        <v>433023.2</v>
      </c>
      <c r="E1200" s="14">
        <f t="shared" ref="E1200:M1200" si="433">SUM(E1204+E1206+E1209+E1213+E1215)</f>
        <v>433023.2</v>
      </c>
      <c r="F1200" s="14">
        <f t="shared" si="433"/>
        <v>0</v>
      </c>
      <c r="G1200" s="14">
        <f t="shared" si="433"/>
        <v>0</v>
      </c>
      <c r="H1200" s="14">
        <f t="shared" si="433"/>
        <v>17241</v>
      </c>
      <c r="I1200" s="14">
        <f t="shared" si="433"/>
        <v>17241</v>
      </c>
      <c r="J1200" s="14">
        <f t="shared" si="433"/>
        <v>415782.2</v>
      </c>
      <c r="K1200" s="14">
        <f t="shared" si="433"/>
        <v>415782.2</v>
      </c>
      <c r="L1200" s="14">
        <f t="shared" si="433"/>
        <v>0</v>
      </c>
      <c r="M1200" s="14">
        <f t="shared" si="433"/>
        <v>0</v>
      </c>
      <c r="N1200" s="14">
        <v>100</v>
      </c>
      <c r="O1200" s="188">
        <v>1</v>
      </c>
      <c r="P1200" s="537"/>
      <c r="Q1200" s="537"/>
      <c r="R1200" s="537"/>
      <c r="S1200" s="537"/>
    </row>
    <row r="1201" spans="1:19" ht="19.5" customHeight="1" x14ac:dyDescent="0.25">
      <c r="A1201" s="532"/>
      <c r="B1201" s="535"/>
      <c r="C1201" s="12">
        <v>2024</v>
      </c>
      <c r="D1201" s="14">
        <f>SUM(D1205+D1210+D1214+D1216)</f>
        <v>428867.10000000003</v>
      </c>
      <c r="E1201" s="14">
        <f t="shared" ref="E1201:M1201" si="434">SUM(E1205+E1210+E1214+E1216)</f>
        <v>428867.10000000003</v>
      </c>
      <c r="F1201" s="14">
        <f t="shared" si="434"/>
        <v>0</v>
      </c>
      <c r="G1201" s="14">
        <f t="shared" si="434"/>
        <v>0</v>
      </c>
      <c r="H1201" s="14">
        <f t="shared" si="434"/>
        <v>18458</v>
      </c>
      <c r="I1201" s="14">
        <f t="shared" si="434"/>
        <v>18458</v>
      </c>
      <c r="J1201" s="14">
        <f t="shared" si="434"/>
        <v>410409.10000000003</v>
      </c>
      <c r="K1201" s="14">
        <f t="shared" si="434"/>
        <v>410409.10000000003</v>
      </c>
      <c r="L1201" s="14">
        <f t="shared" si="434"/>
        <v>0</v>
      </c>
      <c r="M1201" s="14">
        <f t="shared" si="434"/>
        <v>0</v>
      </c>
      <c r="N1201" s="14">
        <v>100</v>
      </c>
      <c r="O1201" s="188">
        <v>1</v>
      </c>
      <c r="P1201" s="538"/>
      <c r="Q1201" s="538"/>
      <c r="R1201" s="538"/>
      <c r="S1201" s="538"/>
    </row>
    <row r="1202" spans="1:19" ht="24" customHeight="1" x14ac:dyDescent="0.25">
      <c r="A1202" s="559" t="s">
        <v>173</v>
      </c>
      <c r="B1202" s="560" t="s">
        <v>189</v>
      </c>
      <c r="C1202" s="6">
        <v>2021</v>
      </c>
      <c r="D1202" s="70">
        <v>41841</v>
      </c>
      <c r="E1202" s="70">
        <v>41841</v>
      </c>
      <c r="F1202" s="70">
        <v>0</v>
      </c>
      <c r="G1202" s="70">
        <v>0</v>
      </c>
      <c r="H1202" s="70">
        <v>15841</v>
      </c>
      <c r="I1202" s="70">
        <v>15841</v>
      </c>
      <c r="J1202" s="70">
        <v>26000</v>
      </c>
      <c r="K1202" s="70">
        <v>26000</v>
      </c>
      <c r="L1202" s="70">
        <v>0</v>
      </c>
      <c r="M1202" s="70">
        <v>0</v>
      </c>
      <c r="N1202" s="70">
        <v>100</v>
      </c>
      <c r="O1202" s="70">
        <v>100</v>
      </c>
      <c r="P1202" s="561" t="s">
        <v>190</v>
      </c>
      <c r="Q1202" s="23">
        <v>100</v>
      </c>
      <c r="R1202" s="23">
        <v>100</v>
      </c>
      <c r="S1202" s="23">
        <v>100</v>
      </c>
    </row>
    <row r="1203" spans="1:19" ht="21.6" customHeight="1" x14ac:dyDescent="0.25">
      <c r="A1203" s="559"/>
      <c r="B1203" s="560"/>
      <c r="C1203" s="308">
        <v>2022</v>
      </c>
      <c r="D1203" s="70">
        <v>43253.1</v>
      </c>
      <c r="E1203" s="70">
        <v>43253.1</v>
      </c>
      <c r="F1203" s="70">
        <v>0</v>
      </c>
      <c r="G1203" s="70">
        <v>0</v>
      </c>
      <c r="H1203" s="70">
        <v>16367</v>
      </c>
      <c r="I1203" s="70">
        <v>16367</v>
      </c>
      <c r="J1203" s="70">
        <v>26886.1</v>
      </c>
      <c r="K1203" s="70">
        <v>26886.1</v>
      </c>
      <c r="L1203" s="70">
        <v>0</v>
      </c>
      <c r="M1203" s="70">
        <v>0</v>
      </c>
      <c r="N1203" s="70">
        <v>100</v>
      </c>
      <c r="O1203" s="70">
        <v>100</v>
      </c>
      <c r="P1203" s="561"/>
      <c r="Q1203" s="315">
        <v>100</v>
      </c>
      <c r="R1203" s="315">
        <v>100</v>
      </c>
      <c r="S1203" s="315">
        <v>100</v>
      </c>
    </row>
    <row r="1204" spans="1:19" ht="21.6" customHeight="1" x14ac:dyDescent="0.25">
      <c r="A1204" s="559"/>
      <c r="B1204" s="560"/>
      <c r="C1204" s="386">
        <v>2023</v>
      </c>
      <c r="D1204" s="70">
        <v>45411.1</v>
      </c>
      <c r="E1204" s="70">
        <v>45411.1</v>
      </c>
      <c r="F1204" s="70">
        <v>0</v>
      </c>
      <c r="G1204" s="70">
        <v>0</v>
      </c>
      <c r="H1204" s="70">
        <v>17241</v>
      </c>
      <c r="I1204" s="70">
        <v>17241</v>
      </c>
      <c r="J1204" s="70">
        <v>28170.1</v>
      </c>
      <c r="K1204" s="70">
        <v>28170.1</v>
      </c>
      <c r="L1204" s="70">
        <v>0</v>
      </c>
      <c r="M1204" s="70">
        <v>0</v>
      </c>
      <c r="N1204" s="70">
        <v>100</v>
      </c>
      <c r="O1204" s="70">
        <v>100</v>
      </c>
      <c r="P1204" s="561"/>
      <c r="Q1204" s="387">
        <v>100</v>
      </c>
      <c r="R1204" s="387">
        <v>100</v>
      </c>
      <c r="S1204" s="387">
        <v>100</v>
      </c>
    </row>
    <row r="1205" spans="1:19" ht="21.6" customHeight="1" x14ac:dyDescent="0.25">
      <c r="A1205" s="559"/>
      <c r="B1205" s="560"/>
      <c r="C1205" s="456">
        <v>2024</v>
      </c>
      <c r="D1205" s="70">
        <v>50661.9</v>
      </c>
      <c r="E1205" s="70">
        <v>50661.9</v>
      </c>
      <c r="F1205" s="70">
        <v>0</v>
      </c>
      <c r="G1205" s="70">
        <v>0</v>
      </c>
      <c r="H1205" s="70">
        <v>18458</v>
      </c>
      <c r="I1205" s="70">
        <v>18458</v>
      </c>
      <c r="J1205" s="70">
        <v>32203.9</v>
      </c>
      <c r="K1205" s="70">
        <v>32203.9</v>
      </c>
      <c r="L1205" s="70">
        <v>0</v>
      </c>
      <c r="M1205" s="70">
        <v>0</v>
      </c>
      <c r="N1205" s="70">
        <v>100</v>
      </c>
      <c r="O1205" s="70">
        <v>100</v>
      </c>
      <c r="P1205" s="561"/>
      <c r="Q1205" s="468">
        <v>100</v>
      </c>
      <c r="R1205" s="468">
        <v>100</v>
      </c>
      <c r="S1205" s="468">
        <v>100</v>
      </c>
    </row>
    <row r="1206" spans="1:19" ht="82.5" customHeight="1" x14ac:dyDescent="0.25">
      <c r="A1206" s="373" t="s">
        <v>314</v>
      </c>
      <c r="B1206" s="378" t="s">
        <v>536</v>
      </c>
      <c r="C1206" s="386">
        <v>2023</v>
      </c>
      <c r="D1206" s="70">
        <v>10759.9</v>
      </c>
      <c r="E1206" s="70">
        <v>10759.9</v>
      </c>
      <c r="F1206" s="70">
        <v>0</v>
      </c>
      <c r="G1206" s="70">
        <v>0</v>
      </c>
      <c r="H1206" s="70">
        <v>0</v>
      </c>
      <c r="I1206" s="70">
        <v>0</v>
      </c>
      <c r="J1206" s="70">
        <v>10759.9</v>
      </c>
      <c r="K1206" s="70">
        <v>10759.9</v>
      </c>
      <c r="L1206" s="70">
        <v>0</v>
      </c>
      <c r="M1206" s="70">
        <v>0</v>
      </c>
      <c r="N1206" s="70">
        <v>100</v>
      </c>
      <c r="O1206" s="70">
        <v>100</v>
      </c>
      <c r="P1206" s="561"/>
      <c r="Q1206" s="387">
        <v>100</v>
      </c>
      <c r="R1206" s="387">
        <v>100</v>
      </c>
      <c r="S1206" s="387">
        <v>100</v>
      </c>
    </row>
    <row r="1207" spans="1:19" ht="19.149999999999999" customHeight="1" x14ac:dyDescent="0.25">
      <c r="A1207" s="527" t="s">
        <v>315</v>
      </c>
      <c r="B1207" s="550" t="s">
        <v>537</v>
      </c>
      <c r="C1207" s="6">
        <v>2021</v>
      </c>
      <c r="D1207" s="70">
        <v>270</v>
      </c>
      <c r="E1207" s="70">
        <v>270</v>
      </c>
      <c r="F1207" s="70">
        <v>0</v>
      </c>
      <c r="G1207" s="70">
        <v>0</v>
      </c>
      <c r="H1207" s="70">
        <v>0</v>
      </c>
      <c r="I1207" s="70">
        <v>0</v>
      </c>
      <c r="J1207" s="70">
        <v>270</v>
      </c>
      <c r="K1207" s="70">
        <v>270</v>
      </c>
      <c r="L1207" s="70">
        <v>0</v>
      </c>
      <c r="M1207" s="70">
        <v>0</v>
      </c>
      <c r="N1207" s="70">
        <v>100</v>
      </c>
      <c r="O1207" s="70">
        <v>100</v>
      </c>
      <c r="P1207" s="561"/>
      <c r="Q1207" s="67">
        <v>100</v>
      </c>
      <c r="R1207" s="67">
        <v>100</v>
      </c>
      <c r="S1207" s="67">
        <v>100</v>
      </c>
    </row>
    <row r="1208" spans="1:19" ht="18.600000000000001" customHeight="1" x14ac:dyDescent="0.25">
      <c r="A1208" s="528"/>
      <c r="B1208" s="551"/>
      <c r="C1208" s="308">
        <v>2022</v>
      </c>
      <c r="D1208" s="70">
        <v>450</v>
      </c>
      <c r="E1208" s="70">
        <v>450</v>
      </c>
      <c r="F1208" s="70">
        <v>0</v>
      </c>
      <c r="G1208" s="70">
        <v>0</v>
      </c>
      <c r="H1208" s="70">
        <v>0</v>
      </c>
      <c r="I1208" s="70">
        <v>0</v>
      </c>
      <c r="J1208" s="70">
        <v>450</v>
      </c>
      <c r="K1208" s="70">
        <v>450</v>
      </c>
      <c r="L1208" s="70">
        <v>0</v>
      </c>
      <c r="M1208" s="70">
        <v>0</v>
      </c>
      <c r="N1208" s="70">
        <v>100</v>
      </c>
      <c r="O1208" s="70">
        <v>100</v>
      </c>
      <c r="P1208" s="561"/>
      <c r="Q1208" s="309">
        <v>100</v>
      </c>
      <c r="R1208" s="309">
        <v>100</v>
      </c>
      <c r="S1208" s="309">
        <v>100</v>
      </c>
    </row>
    <row r="1209" spans="1:19" ht="19.149999999999999" customHeight="1" x14ac:dyDescent="0.25">
      <c r="A1209" s="528"/>
      <c r="B1209" s="551"/>
      <c r="C1209" s="386">
        <v>2023</v>
      </c>
      <c r="D1209" s="70">
        <v>450</v>
      </c>
      <c r="E1209" s="70">
        <v>450</v>
      </c>
      <c r="F1209" s="70">
        <v>0</v>
      </c>
      <c r="G1209" s="70">
        <v>0</v>
      </c>
      <c r="H1209" s="70">
        <v>0</v>
      </c>
      <c r="I1209" s="70">
        <v>0</v>
      </c>
      <c r="J1209" s="70">
        <v>450</v>
      </c>
      <c r="K1209" s="70">
        <v>450</v>
      </c>
      <c r="L1209" s="70">
        <v>0</v>
      </c>
      <c r="M1209" s="70">
        <v>0</v>
      </c>
      <c r="N1209" s="70">
        <v>100</v>
      </c>
      <c r="O1209" s="70">
        <v>100</v>
      </c>
      <c r="P1209" s="561"/>
      <c r="Q1209" s="380">
        <v>100</v>
      </c>
      <c r="R1209" s="380">
        <v>100</v>
      </c>
      <c r="S1209" s="380">
        <v>100</v>
      </c>
    </row>
    <row r="1210" spans="1:19" ht="19.149999999999999" customHeight="1" x14ac:dyDescent="0.25">
      <c r="A1210" s="529"/>
      <c r="B1210" s="552"/>
      <c r="C1210" s="456">
        <v>2024</v>
      </c>
      <c r="D1210" s="70">
        <v>450</v>
      </c>
      <c r="E1210" s="70">
        <v>450</v>
      </c>
      <c r="F1210" s="70">
        <v>0</v>
      </c>
      <c r="G1210" s="70">
        <v>0</v>
      </c>
      <c r="H1210" s="70">
        <v>0</v>
      </c>
      <c r="I1210" s="70">
        <v>0</v>
      </c>
      <c r="J1210" s="70">
        <v>450</v>
      </c>
      <c r="K1210" s="70">
        <v>450</v>
      </c>
      <c r="L1210" s="70">
        <v>0</v>
      </c>
      <c r="M1210" s="70">
        <v>0</v>
      </c>
      <c r="N1210" s="70">
        <v>100</v>
      </c>
      <c r="O1210" s="70">
        <v>100</v>
      </c>
      <c r="P1210" s="561"/>
      <c r="Q1210" s="462">
        <v>100</v>
      </c>
      <c r="R1210" s="462">
        <v>100</v>
      </c>
      <c r="S1210" s="462">
        <v>100</v>
      </c>
    </row>
    <row r="1211" spans="1:19" ht="18.600000000000001" customHeight="1" x14ac:dyDescent="0.25">
      <c r="A1211" s="559" t="s">
        <v>538</v>
      </c>
      <c r="B1211" s="560" t="s">
        <v>539</v>
      </c>
      <c r="C1211" s="6">
        <v>2021</v>
      </c>
      <c r="D1211" s="70">
        <v>203624.2</v>
      </c>
      <c r="E1211" s="70">
        <v>203624.2</v>
      </c>
      <c r="F1211" s="70">
        <v>0</v>
      </c>
      <c r="G1211" s="70">
        <v>0</v>
      </c>
      <c r="H1211" s="70">
        <v>0</v>
      </c>
      <c r="I1211" s="70">
        <v>0</v>
      </c>
      <c r="J1211" s="70">
        <v>203624.2</v>
      </c>
      <c r="K1211" s="70">
        <v>203624.2</v>
      </c>
      <c r="L1211" s="70">
        <v>0</v>
      </c>
      <c r="M1211" s="70">
        <v>0</v>
      </c>
      <c r="N1211" s="70">
        <v>100</v>
      </c>
      <c r="O1211" s="70">
        <v>100</v>
      </c>
      <c r="P1211" s="561"/>
      <c r="Q1211" s="134">
        <v>100</v>
      </c>
      <c r="R1211" s="134">
        <v>100</v>
      </c>
      <c r="S1211" s="134">
        <v>100</v>
      </c>
    </row>
    <row r="1212" spans="1:19" ht="21" customHeight="1" x14ac:dyDescent="0.25">
      <c r="A1212" s="559"/>
      <c r="B1212" s="560"/>
      <c r="C1212" s="308">
        <v>2022</v>
      </c>
      <c r="D1212" s="70">
        <v>246515.9</v>
      </c>
      <c r="E1212" s="70">
        <v>246515.9</v>
      </c>
      <c r="F1212" s="70">
        <v>0</v>
      </c>
      <c r="G1212" s="70">
        <v>0</v>
      </c>
      <c r="H1212" s="70">
        <v>0</v>
      </c>
      <c r="I1212" s="70">
        <v>0</v>
      </c>
      <c r="J1212" s="70">
        <v>246515.9</v>
      </c>
      <c r="K1212" s="70">
        <v>246515.9</v>
      </c>
      <c r="L1212" s="70">
        <v>0</v>
      </c>
      <c r="M1212" s="70">
        <v>0</v>
      </c>
      <c r="N1212" s="70">
        <v>100</v>
      </c>
      <c r="O1212" s="70">
        <v>100</v>
      </c>
      <c r="P1212" s="561"/>
      <c r="Q1212" s="309">
        <v>100</v>
      </c>
      <c r="R1212" s="309">
        <v>100</v>
      </c>
      <c r="S1212" s="309">
        <v>100</v>
      </c>
    </row>
    <row r="1213" spans="1:19" ht="19.899999999999999" customHeight="1" x14ac:dyDescent="0.25">
      <c r="A1213" s="559"/>
      <c r="B1213" s="560"/>
      <c r="C1213" s="386">
        <v>2023</v>
      </c>
      <c r="D1213" s="70">
        <v>368302.2</v>
      </c>
      <c r="E1213" s="70">
        <v>368302.2</v>
      </c>
      <c r="F1213" s="70">
        <v>0</v>
      </c>
      <c r="G1213" s="70">
        <v>0</v>
      </c>
      <c r="H1213" s="70">
        <v>0</v>
      </c>
      <c r="I1213" s="70">
        <v>0</v>
      </c>
      <c r="J1213" s="70">
        <v>368302.2</v>
      </c>
      <c r="K1213" s="70">
        <v>368302.2</v>
      </c>
      <c r="L1213" s="70">
        <v>0</v>
      </c>
      <c r="M1213" s="70">
        <v>0</v>
      </c>
      <c r="N1213" s="70">
        <v>100</v>
      </c>
      <c r="O1213" s="70">
        <v>100</v>
      </c>
      <c r="P1213" s="561"/>
      <c r="Q1213" s="380">
        <v>100</v>
      </c>
      <c r="R1213" s="380">
        <v>100</v>
      </c>
      <c r="S1213" s="380">
        <v>100</v>
      </c>
    </row>
    <row r="1214" spans="1:19" ht="19.899999999999999" customHeight="1" x14ac:dyDescent="0.25">
      <c r="A1214" s="559"/>
      <c r="B1214" s="560"/>
      <c r="C1214" s="456">
        <v>2024</v>
      </c>
      <c r="D1214" s="70">
        <v>370463.8</v>
      </c>
      <c r="E1214" s="70">
        <v>370463.8</v>
      </c>
      <c r="F1214" s="70">
        <v>0</v>
      </c>
      <c r="G1214" s="70">
        <v>0</v>
      </c>
      <c r="H1214" s="70">
        <v>0</v>
      </c>
      <c r="I1214" s="70">
        <v>0</v>
      </c>
      <c r="J1214" s="70">
        <v>370463.8</v>
      </c>
      <c r="K1214" s="70">
        <v>370463.8</v>
      </c>
      <c r="L1214" s="70">
        <v>0</v>
      </c>
      <c r="M1214" s="70">
        <v>0</v>
      </c>
      <c r="N1214" s="70">
        <v>100</v>
      </c>
      <c r="O1214" s="70">
        <v>100</v>
      </c>
      <c r="P1214" s="561"/>
      <c r="Q1214" s="462">
        <v>100</v>
      </c>
      <c r="R1214" s="462">
        <v>100</v>
      </c>
      <c r="S1214" s="462">
        <v>100</v>
      </c>
    </row>
    <row r="1215" spans="1:19" ht="55.5" customHeight="1" x14ac:dyDescent="0.25">
      <c r="A1215" s="527" t="s">
        <v>540</v>
      </c>
      <c r="B1215" s="550" t="s">
        <v>541</v>
      </c>
      <c r="C1215" s="386">
        <v>2023</v>
      </c>
      <c r="D1215" s="70">
        <v>8100</v>
      </c>
      <c r="E1215" s="70">
        <v>8100</v>
      </c>
      <c r="F1215" s="70">
        <v>0</v>
      </c>
      <c r="G1215" s="70">
        <v>0</v>
      </c>
      <c r="H1215" s="70">
        <v>0</v>
      </c>
      <c r="I1215" s="70">
        <v>0</v>
      </c>
      <c r="J1215" s="70">
        <v>8100</v>
      </c>
      <c r="K1215" s="70">
        <v>8100</v>
      </c>
      <c r="L1215" s="70">
        <v>0</v>
      </c>
      <c r="M1215" s="70">
        <v>0</v>
      </c>
      <c r="N1215" s="70">
        <v>100</v>
      </c>
      <c r="O1215" s="70">
        <v>100</v>
      </c>
      <c r="P1215" s="562" t="s">
        <v>190</v>
      </c>
      <c r="Q1215" s="380">
        <v>100</v>
      </c>
      <c r="R1215" s="380">
        <v>100</v>
      </c>
      <c r="S1215" s="380">
        <v>100</v>
      </c>
    </row>
    <row r="1216" spans="1:19" ht="131.25" customHeight="1" x14ac:dyDescent="0.25">
      <c r="A1216" s="529"/>
      <c r="B1216" s="552"/>
      <c r="C1216" s="456">
        <v>2024</v>
      </c>
      <c r="D1216" s="70">
        <v>7291.4</v>
      </c>
      <c r="E1216" s="70">
        <v>7291.4</v>
      </c>
      <c r="F1216" s="70">
        <v>0</v>
      </c>
      <c r="G1216" s="70">
        <v>0</v>
      </c>
      <c r="H1216" s="70">
        <v>0</v>
      </c>
      <c r="I1216" s="70">
        <v>0</v>
      </c>
      <c r="J1216" s="70">
        <v>7291.4</v>
      </c>
      <c r="K1216" s="70">
        <v>7291.4</v>
      </c>
      <c r="L1216" s="70">
        <v>0</v>
      </c>
      <c r="M1216" s="70">
        <v>0</v>
      </c>
      <c r="N1216" s="70">
        <v>100</v>
      </c>
      <c r="O1216" s="70">
        <v>100</v>
      </c>
      <c r="P1216" s="563"/>
      <c r="Q1216" s="462">
        <v>100</v>
      </c>
      <c r="R1216" s="462">
        <v>100</v>
      </c>
      <c r="S1216" s="462">
        <v>100</v>
      </c>
    </row>
    <row r="1217" spans="1:19" ht="25.15" customHeight="1" x14ac:dyDescent="0.25">
      <c r="A1217" s="530" t="s">
        <v>174</v>
      </c>
      <c r="B1217" s="533" t="s">
        <v>192</v>
      </c>
      <c r="C1217" s="12" t="s">
        <v>570</v>
      </c>
      <c r="D1217" s="14">
        <f>SUM(D1218:D1221)</f>
        <v>91324.3</v>
      </c>
      <c r="E1217" s="14">
        <f t="shared" ref="E1217:M1217" si="435">SUM(E1218:E1221)</f>
        <v>91317.1</v>
      </c>
      <c r="F1217" s="14">
        <f t="shared" si="435"/>
        <v>0</v>
      </c>
      <c r="G1217" s="14">
        <f t="shared" si="435"/>
        <v>0</v>
      </c>
      <c r="H1217" s="14">
        <f t="shared" si="435"/>
        <v>869.6</v>
      </c>
      <c r="I1217" s="14">
        <f t="shared" si="435"/>
        <v>869.6</v>
      </c>
      <c r="J1217" s="14">
        <f t="shared" si="435"/>
        <v>90454.700000000012</v>
      </c>
      <c r="K1217" s="14">
        <f t="shared" si="435"/>
        <v>90447.5</v>
      </c>
      <c r="L1217" s="14">
        <f t="shared" si="435"/>
        <v>0</v>
      </c>
      <c r="M1217" s="14">
        <f t="shared" si="435"/>
        <v>0</v>
      </c>
      <c r="N1217" s="14">
        <v>100</v>
      </c>
      <c r="O1217" s="188">
        <f>E1217/D1217</f>
        <v>0.99992116008554133</v>
      </c>
      <c r="P1217" s="536" t="s">
        <v>21</v>
      </c>
      <c r="Q1217" s="536" t="s">
        <v>21</v>
      </c>
      <c r="R1217" s="536" t="s">
        <v>21</v>
      </c>
      <c r="S1217" s="536" t="s">
        <v>21</v>
      </c>
    </row>
    <row r="1218" spans="1:19" ht="21" customHeight="1" x14ac:dyDescent="0.25">
      <c r="A1218" s="531"/>
      <c r="B1218" s="534"/>
      <c r="C1218" s="12">
        <v>2021</v>
      </c>
      <c r="D1218" s="14">
        <f>SUM(D1222)</f>
        <v>18749.7</v>
      </c>
      <c r="E1218" s="14">
        <f t="shared" ref="E1218:M1218" si="436">SUM(E1222)</f>
        <v>18746.599999999999</v>
      </c>
      <c r="F1218" s="14">
        <f t="shared" si="436"/>
        <v>0</v>
      </c>
      <c r="G1218" s="14">
        <f t="shared" si="436"/>
        <v>0</v>
      </c>
      <c r="H1218" s="14">
        <f t="shared" si="436"/>
        <v>0</v>
      </c>
      <c r="I1218" s="14">
        <f t="shared" si="436"/>
        <v>0</v>
      </c>
      <c r="J1218" s="14">
        <f t="shared" si="436"/>
        <v>18749.7</v>
      </c>
      <c r="K1218" s="14">
        <f t="shared" si="436"/>
        <v>18746.599999999999</v>
      </c>
      <c r="L1218" s="14">
        <f t="shared" si="436"/>
        <v>0</v>
      </c>
      <c r="M1218" s="14">
        <f t="shared" si="436"/>
        <v>0</v>
      </c>
      <c r="N1218" s="14">
        <v>100</v>
      </c>
      <c r="O1218" s="188">
        <f t="shared" ref="O1218:O1220" si="437">E1218/D1218</f>
        <v>0.99983466402129084</v>
      </c>
      <c r="P1218" s="537"/>
      <c r="Q1218" s="537"/>
      <c r="R1218" s="537"/>
      <c r="S1218" s="537"/>
    </row>
    <row r="1219" spans="1:19" ht="19.149999999999999" customHeight="1" x14ac:dyDescent="0.25">
      <c r="A1219" s="531"/>
      <c r="B1219" s="534"/>
      <c r="C1219" s="12">
        <v>2022</v>
      </c>
      <c r="D1219" s="14">
        <f>SUM(D1223)</f>
        <v>21254.9</v>
      </c>
      <c r="E1219" s="14">
        <f t="shared" ref="E1219:M1219" si="438">SUM(E1223)</f>
        <v>21254.5</v>
      </c>
      <c r="F1219" s="14">
        <f t="shared" si="438"/>
        <v>0</v>
      </c>
      <c r="G1219" s="14">
        <f t="shared" si="438"/>
        <v>0</v>
      </c>
      <c r="H1219" s="14">
        <f t="shared" si="438"/>
        <v>0</v>
      </c>
      <c r="I1219" s="14">
        <f t="shared" si="438"/>
        <v>0</v>
      </c>
      <c r="J1219" s="14">
        <f t="shared" si="438"/>
        <v>21254.9</v>
      </c>
      <c r="K1219" s="14">
        <f t="shared" si="438"/>
        <v>21254.5</v>
      </c>
      <c r="L1219" s="14">
        <f t="shared" si="438"/>
        <v>0</v>
      </c>
      <c r="M1219" s="14">
        <f t="shared" si="438"/>
        <v>0</v>
      </c>
      <c r="N1219" s="14">
        <v>100</v>
      </c>
      <c r="O1219" s="188">
        <f t="shared" si="437"/>
        <v>0.99998118081007192</v>
      </c>
      <c r="P1219" s="537"/>
      <c r="Q1219" s="537"/>
      <c r="R1219" s="537"/>
      <c r="S1219" s="537"/>
    </row>
    <row r="1220" spans="1:19" ht="19.149999999999999" customHeight="1" x14ac:dyDescent="0.25">
      <c r="A1220" s="531"/>
      <c r="B1220" s="534"/>
      <c r="C1220" s="12">
        <v>2023</v>
      </c>
      <c r="D1220" s="14">
        <f>SUM(D1224)</f>
        <v>24065.9</v>
      </c>
      <c r="E1220" s="14">
        <f t="shared" ref="E1220:M1220" si="439">SUM(E1224)</f>
        <v>24062.2</v>
      </c>
      <c r="F1220" s="14">
        <f t="shared" si="439"/>
        <v>0</v>
      </c>
      <c r="G1220" s="14">
        <f t="shared" si="439"/>
        <v>0</v>
      </c>
      <c r="H1220" s="14">
        <f t="shared" si="439"/>
        <v>434.1</v>
      </c>
      <c r="I1220" s="14">
        <f t="shared" si="439"/>
        <v>434.1</v>
      </c>
      <c r="J1220" s="14">
        <f t="shared" si="439"/>
        <v>23631.8</v>
      </c>
      <c r="K1220" s="14">
        <f t="shared" si="439"/>
        <v>23628.1</v>
      </c>
      <c r="L1220" s="14">
        <f t="shared" si="439"/>
        <v>0</v>
      </c>
      <c r="M1220" s="14">
        <f t="shared" si="439"/>
        <v>0</v>
      </c>
      <c r="N1220" s="14">
        <v>100</v>
      </c>
      <c r="O1220" s="188">
        <f t="shared" si="437"/>
        <v>0.99984625549013328</v>
      </c>
      <c r="P1220" s="537"/>
      <c r="Q1220" s="537"/>
      <c r="R1220" s="537"/>
      <c r="S1220" s="537"/>
    </row>
    <row r="1221" spans="1:19" ht="19.149999999999999" customHeight="1" x14ac:dyDescent="0.25">
      <c r="A1221" s="532"/>
      <c r="B1221" s="535"/>
      <c r="C1221" s="12">
        <v>2024</v>
      </c>
      <c r="D1221" s="14">
        <f>SUM(D1225)</f>
        <v>27253.8</v>
      </c>
      <c r="E1221" s="14">
        <f t="shared" ref="E1221:M1221" si="440">SUM(E1225)</f>
        <v>27253.8</v>
      </c>
      <c r="F1221" s="14">
        <f t="shared" si="440"/>
        <v>0</v>
      </c>
      <c r="G1221" s="14">
        <f t="shared" si="440"/>
        <v>0</v>
      </c>
      <c r="H1221" s="14">
        <f t="shared" si="440"/>
        <v>435.5</v>
      </c>
      <c r="I1221" s="14">
        <f t="shared" si="440"/>
        <v>435.5</v>
      </c>
      <c r="J1221" s="14">
        <f t="shared" si="440"/>
        <v>26818.3</v>
      </c>
      <c r="K1221" s="14">
        <f t="shared" si="440"/>
        <v>26818.3</v>
      </c>
      <c r="L1221" s="14">
        <f t="shared" si="440"/>
        <v>0</v>
      </c>
      <c r="M1221" s="14">
        <f t="shared" si="440"/>
        <v>0</v>
      </c>
      <c r="N1221" s="14">
        <v>100</v>
      </c>
      <c r="O1221" s="188">
        <f>E1221/D1221</f>
        <v>1</v>
      </c>
      <c r="P1221" s="538"/>
      <c r="Q1221" s="538"/>
      <c r="R1221" s="538"/>
      <c r="S1221" s="538"/>
    </row>
    <row r="1222" spans="1:19" ht="21.6" customHeight="1" x14ac:dyDescent="0.25">
      <c r="A1222" s="527" t="s">
        <v>175</v>
      </c>
      <c r="B1222" s="550" t="s">
        <v>194</v>
      </c>
      <c r="C1222" s="19">
        <v>2021</v>
      </c>
      <c r="D1222" s="20">
        <v>18749.7</v>
      </c>
      <c r="E1222" s="20">
        <v>18746.599999999999</v>
      </c>
      <c r="F1222" s="20">
        <v>0</v>
      </c>
      <c r="G1222" s="20">
        <v>0</v>
      </c>
      <c r="H1222" s="20">
        <v>0</v>
      </c>
      <c r="I1222" s="20">
        <v>0</v>
      </c>
      <c r="J1222" s="20">
        <v>18749.7</v>
      </c>
      <c r="K1222" s="20">
        <v>18746.599999999999</v>
      </c>
      <c r="L1222" s="20">
        <v>0</v>
      </c>
      <c r="M1222" s="20">
        <v>0</v>
      </c>
      <c r="N1222" s="20">
        <v>100</v>
      </c>
      <c r="O1222" s="212">
        <f>E1222/D1222</f>
        <v>0.99983466402129084</v>
      </c>
      <c r="P1222" s="553" t="s">
        <v>195</v>
      </c>
      <c r="Q1222" s="67">
        <v>100</v>
      </c>
      <c r="R1222" s="67">
        <v>100</v>
      </c>
      <c r="S1222" s="67">
        <v>100</v>
      </c>
    </row>
    <row r="1223" spans="1:19" ht="19.899999999999999" customHeight="1" x14ac:dyDescent="0.25">
      <c r="A1223" s="528"/>
      <c r="B1223" s="551"/>
      <c r="C1223" s="19">
        <v>2022</v>
      </c>
      <c r="D1223" s="20">
        <v>21254.9</v>
      </c>
      <c r="E1223" s="20">
        <v>21254.5</v>
      </c>
      <c r="F1223" s="20">
        <v>0</v>
      </c>
      <c r="G1223" s="20">
        <v>0</v>
      </c>
      <c r="H1223" s="20">
        <v>0</v>
      </c>
      <c r="I1223" s="20">
        <v>0</v>
      </c>
      <c r="J1223" s="20">
        <v>21254.9</v>
      </c>
      <c r="K1223" s="20">
        <v>21254.5</v>
      </c>
      <c r="L1223" s="20">
        <v>0</v>
      </c>
      <c r="M1223" s="20">
        <v>0</v>
      </c>
      <c r="N1223" s="20">
        <v>100</v>
      </c>
      <c r="O1223" s="212">
        <f>E1223/D1223</f>
        <v>0.99998118081007192</v>
      </c>
      <c r="P1223" s="554"/>
      <c r="Q1223" s="309">
        <v>100</v>
      </c>
      <c r="R1223" s="309">
        <v>100</v>
      </c>
      <c r="S1223" s="309">
        <v>100</v>
      </c>
    </row>
    <row r="1224" spans="1:19" ht="19.899999999999999" customHeight="1" x14ac:dyDescent="0.25">
      <c r="A1224" s="528"/>
      <c r="B1224" s="551"/>
      <c r="C1224" s="19">
        <v>2023</v>
      </c>
      <c r="D1224" s="20">
        <v>24065.9</v>
      </c>
      <c r="E1224" s="20">
        <v>24062.2</v>
      </c>
      <c r="F1224" s="20">
        <v>0</v>
      </c>
      <c r="G1224" s="20">
        <v>0</v>
      </c>
      <c r="H1224" s="20">
        <v>434.1</v>
      </c>
      <c r="I1224" s="20">
        <v>434.1</v>
      </c>
      <c r="J1224" s="20">
        <v>23631.8</v>
      </c>
      <c r="K1224" s="20">
        <v>23628.1</v>
      </c>
      <c r="L1224" s="20">
        <v>0</v>
      </c>
      <c r="M1224" s="20">
        <v>0</v>
      </c>
      <c r="N1224" s="20">
        <v>100</v>
      </c>
      <c r="O1224" s="212">
        <v>0.99980000000000002</v>
      </c>
      <c r="P1224" s="554"/>
      <c r="Q1224" s="380">
        <v>100</v>
      </c>
      <c r="R1224" s="380">
        <v>100</v>
      </c>
      <c r="S1224" s="380">
        <v>100</v>
      </c>
    </row>
    <row r="1225" spans="1:19" ht="19.899999999999999" customHeight="1" x14ac:dyDescent="0.25">
      <c r="A1225" s="529"/>
      <c r="B1225" s="552"/>
      <c r="C1225" s="19">
        <v>2024</v>
      </c>
      <c r="D1225" s="20">
        <v>27253.8</v>
      </c>
      <c r="E1225" s="20">
        <v>27253.8</v>
      </c>
      <c r="F1225" s="20">
        <v>0</v>
      </c>
      <c r="G1225" s="20">
        <v>0</v>
      </c>
      <c r="H1225" s="20">
        <v>435.5</v>
      </c>
      <c r="I1225" s="20">
        <v>435.5</v>
      </c>
      <c r="J1225" s="20">
        <v>26818.3</v>
      </c>
      <c r="K1225" s="20">
        <v>26818.3</v>
      </c>
      <c r="L1225" s="20">
        <v>0</v>
      </c>
      <c r="M1225" s="20">
        <v>0</v>
      </c>
      <c r="N1225" s="20">
        <v>100</v>
      </c>
      <c r="O1225" s="212">
        <f>E1225/D1225</f>
        <v>1</v>
      </c>
      <c r="P1225" s="555"/>
      <c r="Q1225" s="462">
        <v>100</v>
      </c>
      <c r="R1225" s="462">
        <v>100</v>
      </c>
      <c r="S1225" s="462">
        <v>100</v>
      </c>
    </row>
    <row r="1226" spans="1:19" ht="15" customHeight="1" x14ac:dyDescent="0.25">
      <c r="A1226" s="545" t="s">
        <v>176</v>
      </c>
      <c r="B1226" s="514" t="s">
        <v>198</v>
      </c>
      <c r="C1226" s="10" t="s">
        <v>569</v>
      </c>
      <c r="D1226" s="11">
        <f>SUM(D1227:D1237)</f>
        <v>1230083.8999999999</v>
      </c>
      <c r="E1226" s="11">
        <f t="shared" ref="E1226:M1226" si="441">SUM(E1227:E1237)</f>
        <v>1229292.5000000002</v>
      </c>
      <c r="F1226" s="11">
        <f t="shared" si="441"/>
        <v>0</v>
      </c>
      <c r="G1226" s="11">
        <f t="shared" si="441"/>
        <v>0</v>
      </c>
      <c r="H1226" s="11">
        <f t="shared" si="441"/>
        <v>80918.7</v>
      </c>
      <c r="I1226" s="11">
        <f t="shared" si="441"/>
        <v>80285.7</v>
      </c>
      <c r="J1226" s="11">
        <f t="shared" si="441"/>
        <v>1149165.2000000002</v>
      </c>
      <c r="K1226" s="11">
        <f t="shared" si="441"/>
        <v>1149006.7999999998</v>
      </c>
      <c r="L1226" s="11">
        <f t="shared" si="441"/>
        <v>0</v>
      </c>
      <c r="M1226" s="11">
        <f t="shared" si="441"/>
        <v>0</v>
      </c>
      <c r="N1226" s="11">
        <v>100</v>
      </c>
      <c r="O1226" s="191">
        <f>E1226/D1226</f>
        <v>0.99935662925106195</v>
      </c>
      <c r="P1226" s="523" t="s">
        <v>21</v>
      </c>
      <c r="Q1226" s="523" t="s">
        <v>21</v>
      </c>
      <c r="R1226" s="523" t="s">
        <v>21</v>
      </c>
      <c r="S1226" s="523" t="s">
        <v>21</v>
      </c>
    </row>
    <row r="1227" spans="1:19" x14ac:dyDescent="0.25">
      <c r="A1227" s="546"/>
      <c r="B1227" s="515"/>
      <c r="C1227" s="9">
        <v>2014</v>
      </c>
      <c r="D1227" s="11">
        <f t="shared" ref="D1227:M1227" si="442">SUM(D1239+D1276+D1306+D1331)</f>
        <v>74845.5</v>
      </c>
      <c r="E1227" s="11">
        <f t="shared" si="442"/>
        <v>74837.399999999994</v>
      </c>
      <c r="F1227" s="11">
        <f t="shared" si="442"/>
        <v>0</v>
      </c>
      <c r="G1227" s="11">
        <f t="shared" si="442"/>
        <v>0</v>
      </c>
      <c r="H1227" s="11">
        <f t="shared" si="442"/>
        <v>4510</v>
      </c>
      <c r="I1227" s="11">
        <f t="shared" si="442"/>
        <v>4510</v>
      </c>
      <c r="J1227" s="11">
        <f t="shared" si="442"/>
        <v>70335.5</v>
      </c>
      <c r="K1227" s="11">
        <f t="shared" si="442"/>
        <v>70327.399999999994</v>
      </c>
      <c r="L1227" s="11">
        <f t="shared" si="442"/>
        <v>0</v>
      </c>
      <c r="M1227" s="11">
        <f t="shared" si="442"/>
        <v>0</v>
      </c>
      <c r="N1227" s="11">
        <v>100</v>
      </c>
      <c r="O1227" s="11">
        <v>99.99</v>
      </c>
      <c r="P1227" s="524"/>
      <c r="Q1227" s="524"/>
      <c r="R1227" s="524"/>
      <c r="S1227" s="524"/>
    </row>
    <row r="1228" spans="1:19" x14ac:dyDescent="0.25">
      <c r="A1228" s="546"/>
      <c r="B1228" s="515"/>
      <c r="C1228" s="9">
        <v>2015</v>
      </c>
      <c r="D1228" s="11">
        <f t="shared" ref="D1228:M1228" si="443">SUM(D1240+D1277+D1307+D1332)</f>
        <v>74930.200000000012</v>
      </c>
      <c r="E1228" s="11">
        <f t="shared" si="443"/>
        <v>74928.599999999991</v>
      </c>
      <c r="F1228" s="11">
        <f t="shared" si="443"/>
        <v>0</v>
      </c>
      <c r="G1228" s="11">
        <f t="shared" si="443"/>
        <v>0</v>
      </c>
      <c r="H1228" s="11">
        <f t="shared" si="443"/>
        <v>4528</v>
      </c>
      <c r="I1228" s="11">
        <f t="shared" si="443"/>
        <v>4528</v>
      </c>
      <c r="J1228" s="11">
        <f t="shared" si="443"/>
        <v>70402.200000000012</v>
      </c>
      <c r="K1228" s="11">
        <f t="shared" si="443"/>
        <v>70400.599999999991</v>
      </c>
      <c r="L1228" s="11">
        <f t="shared" si="443"/>
        <v>0</v>
      </c>
      <c r="M1228" s="11">
        <f t="shared" si="443"/>
        <v>0</v>
      </c>
      <c r="N1228" s="11">
        <v>100</v>
      </c>
      <c r="O1228" s="11">
        <v>100</v>
      </c>
      <c r="P1228" s="524"/>
      <c r="Q1228" s="524"/>
      <c r="R1228" s="524"/>
      <c r="S1228" s="524"/>
    </row>
    <row r="1229" spans="1:19" x14ac:dyDescent="0.25">
      <c r="A1229" s="546"/>
      <c r="B1229" s="515"/>
      <c r="C1229" s="9">
        <v>2016</v>
      </c>
      <c r="D1229" s="11">
        <f t="shared" ref="D1229:M1229" si="444">SUM(D1241+D1278+D1308+D1333)</f>
        <v>96922.299999999988</v>
      </c>
      <c r="E1229" s="11">
        <f t="shared" si="444"/>
        <v>96920.6</v>
      </c>
      <c r="F1229" s="11">
        <f t="shared" si="444"/>
        <v>0</v>
      </c>
      <c r="G1229" s="11">
        <f t="shared" si="444"/>
        <v>0</v>
      </c>
      <c r="H1229" s="11">
        <f t="shared" si="444"/>
        <v>4511</v>
      </c>
      <c r="I1229" s="11">
        <f t="shared" si="444"/>
        <v>4511</v>
      </c>
      <c r="J1229" s="11">
        <f t="shared" si="444"/>
        <v>92411.299999999988</v>
      </c>
      <c r="K1229" s="11">
        <f t="shared" si="444"/>
        <v>92409.600000000006</v>
      </c>
      <c r="L1229" s="11">
        <f t="shared" si="444"/>
        <v>0</v>
      </c>
      <c r="M1229" s="11">
        <f t="shared" si="444"/>
        <v>0</v>
      </c>
      <c r="N1229" s="11">
        <v>100</v>
      </c>
      <c r="O1229" s="11">
        <v>100</v>
      </c>
      <c r="P1229" s="524"/>
      <c r="Q1229" s="524"/>
      <c r="R1229" s="524"/>
      <c r="S1229" s="524"/>
    </row>
    <row r="1230" spans="1:19" x14ac:dyDescent="0.25">
      <c r="A1230" s="546"/>
      <c r="B1230" s="515"/>
      <c r="C1230" s="9">
        <v>2017</v>
      </c>
      <c r="D1230" s="11">
        <f t="shared" ref="D1230:M1230" si="445">SUM(D1242+D1279+D1309+D1334)</f>
        <v>91064.700000000012</v>
      </c>
      <c r="E1230" s="11">
        <f t="shared" si="445"/>
        <v>91062.9</v>
      </c>
      <c r="F1230" s="11">
        <f t="shared" si="445"/>
        <v>0</v>
      </c>
      <c r="G1230" s="11">
        <f t="shared" si="445"/>
        <v>0</v>
      </c>
      <c r="H1230" s="11">
        <f t="shared" si="445"/>
        <v>4462</v>
      </c>
      <c r="I1230" s="11">
        <f t="shared" si="445"/>
        <v>4462</v>
      </c>
      <c r="J1230" s="11">
        <f t="shared" si="445"/>
        <v>86602.700000000012</v>
      </c>
      <c r="K1230" s="11">
        <f t="shared" si="445"/>
        <v>86600.9</v>
      </c>
      <c r="L1230" s="11">
        <f t="shared" si="445"/>
        <v>0</v>
      </c>
      <c r="M1230" s="11">
        <f t="shared" si="445"/>
        <v>0</v>
      </c>
      <c r="N1230" s="11">
        <v>100</v>
      </c>
      <c r="O1230" s="11">
        <v>100</v>
      </c>
      <c r="P1230" s="524"/>
      <c r="Q1230" s="524"/>
      <c r="R1230" s="524"/>
      <c r="S1230" s="524"/>
    </row>
    <row r="1231" spans="1:19" x14ac:dyDescent="0.25">
      <c r="A1231" s="546"/>
      <c r="B1231" s="515"/>
      <c r="C1231" s="9">
        <v>2018</v>
      </c>
      <c r="D1231" s="11">
        <f t="shared" ref="D1231:M1231" si="446">SUM(D1243+D1280+D1310+D1335)</f>
        <v>103238.3</v>
      </c>
      <c r="E1231" s="11">
        <f t="shared" si="446"/>
        <v>103236.20000000001</v>
      </c>
      <c r="F1231" s="11">
        <f t="shared" si="446"/>
        <v>0</v>
      </c>
      <c r="G1231" s="11">
        <f t="shared" si="446"/>
        <v>0</v>
      </c>
      <c r="H1231" s="11">
        <f t="shared" si="446"/>
        <v>4592</v>
      </c>
      <c r="I1231" s="11">
        <f t="shared" si="446"/>
        <v>4592</v>
      </c>
      <c r="J1231" s="11">
        <f t="shared" si="446"/>
        <v>98646.3</v>
      </c>
      <c r="K1231" s="11">
        <f t="shared" si="446"/>
        <v>98644.200000000012</v>
      </c>
      <c r="L1231" s="11">
        <f t="shared" si="446"/>
        <v>0</v>
      </c>
      <c r="M1231" s="11">
        <f t="shared" si="446"/>
        <v>0</v>
      </c>
      <c r="N1231" s="11">
        <v>100</v>
      </c>
      <c r="O1231" s="11">
        <v>100</v>
      </c>
      <c r="P1231" s="524"/>
      <c r="Q1231" s="524"/>
      <c r="R1231" s="524"/>
      <c r="S1231" s="524"/>
    </row>
    <row r="1232" spans="1:19" x14ac:dyDescent="0.25">
      <c r="A1232" s="546"/>
      <c r="B1232" s="515"/>
      <c r="C1232" s="9">
        <v>2019</v>
      </c>
      <c r="D1232" s="11">
        <f t="shared" ref="D1232:D1237" si="447">SUM(D1244+D1281+D1311+D1336)</f>
        <v>96905.200000000012</v>
      </c>
      <c r="E1232" s="11">
        <f t="shared" ref="E1232:M1232" si="448">SUM(E1244+E1281+E1311+E1336)</f>
        <v>96772.9</v>
      </c>
      <c r="F1232" s="11">
        <f t="shared" si="448"/>
        <v>0</v>
      </c>
      <c r="G1232" s="11">
        <f t="shared" si="448"/>
        <v>0</v>
      </c>
      <c r="H1232" s="11">
        <f t="shared" si="448"/>
        <v>4644</v>
      </c>
      <c r="I1232" s="11">
        <f t="shared" si="448"/>
        <v>4644</v>
      </c>
      <c r="J1232" s="11">
        <f t="shared" si="448"/>
        <v>92261.200000000012</v>
      </c>
      <c r="K1232" s="11">
        <f t="shared" si="448"/>
        <v>92128.9</v>
      </c>
      <c r="L1232" s="11">
        <f t="shared" si="448"/>
        <v>0</v>
      </c>
      <c r="M1232" s="11">
        <f t="shared" si="448"/>
        <v>0</v>
      </c>
      <c r="N1232" s="11">
        <v>100</v>
      </c>
      <c r="O1232" s="11">
        <v>99.86</v>
      </c>
      <c r="P1232" s="524"/>
      <c r="Q1232" s="524"/>
      <c r="R1232" s="524"/>
      <c r="S1232" s="524"/>
    </row>
    <row r="1233" spans="1:19" x14ac:dyDescent="0.25">
      <c r="A1233" s="546"/>
      <c r="B1233" s="515"/>
      <c r="C1233" s="9">
        <v>2020</v>
      </c>
      <c r="D1233" s="11">
        <f t="shared" si="447"/>
        <v>112069.1</v>
      </c>
      <c r="E1233" s="11">
        <f t="shared" ref="E1233:M1233" si="449">SUM(E1245+E1282+E1312+E1337)</f>
        <v>111435.9</v>
      </c>
      <c r="F1233" s="11">
        <f t="shared" si="449"/>
        <v>0</v>
      </c>
      <c r="G1233" s="11">
        <f t="shared" si="449"/>
        <v>0</v>
      </c>
      <c r="H1233" s="11">
        <f t="shared" si="449"/>
        <v>6803.4</v>
      </c>
      <c r="I1233" s="11">
        <f t="shared" si="449"/>
        <v>6170.4</v>
      </c>
      <c r="J1233" s="11">
        <f t="shared" si="449"/>
        <v>105265.7</v>
      </c>
      <c r="K1233" s="11">
        <f t="shared" si="449"/>
        <v>105265.5</v>
      </c>
      <c r="L1233" s="11">
        <f t="shared" si="449"/>
        <v>0</v>
      </c>
      <c r="M1233" s="11">
        <f t="shared" si="449"/>
        <v>0</v>
      </c>
      <c r="N1233" s="11">
        <v>100</v>
      </c>
      <c r="O1233" s="191">
        <f t="shared" ref="O1233:O1238" si="450">E1233/D1233</f>
        <v>0.99434991447241017</v>
      </c>
      <c r="P1233" s="524"/>
      <c r="Q1233" s="524"/>
      <c r="R1233" s="524"/>
      <c r="S1233" s="524"/>
    </row>
    <row r="1234" spans="1:19" x14ac:dyDescent="0.25">
      <c r="A1234" s="546"/>
      <c r="B1234" s="515"/>
      <c r="C1234" s="9">
        <v>2021</v>
      </c>
      <c r="D1234" s="11">
        <f t="shared" si="447"/>
        <v>117201.9</v>
      </c>
      <c r="E1234" s="11">
        <f t="shared" ref="E1234:M1234" si="451">SUM(E1246+E1283+E1313+E1338)</f>
        <v>117198</v>
      </c>
      <c r="F1234" s="11">
        <f t="shared" si="451"/>
        <v>0</v>
      </c>
      <c r="G1234" s="11">
        <f t="shared" si="451"/>
        <v>0</v>
      </c>
      <c r="H1234" s="11">
        <f t="shared" si="451"/>
        <v>4809</v>
      </c>
      <c r="I1234" s="11">
        <f t="shared" si="451"/>
        <v>4809</v>
      </c>
      <c r="J1234" s="11">
        <f t="shared" si="451"/>
        <v>112392.9</v>
      </c>
      <c r="K1234" s="11">
        <f t="shared" si="451"/>
        <v>112389</v>
      </c>
      <c r="L1234" s="11">
        <f t="shared" si="451"/>
        <v>0</v>
      </c>
      <c r="M1234" s="11">
        <f t="shared" si="451"/>
        <v>0</v>
      </c>
      <c r="N1234" s="11">
        <v>100</v>
      </c>
      <c r="O1234" s="191">
        <f t="shared" si="450"/>
        <v>0.99996672408894405</v>
      </c>
      <c r="P1234" s="524"/>
      <c r="Q1234" s="524"/>
      <c r="R1234" s="524"/>
      <c r="S1234" s="524"/>
    </row>
    <row r="1235" spans="1:19" x14ac:dyDescent="0.25">
      <c r="A1235" s="546"/>
      <c r="B1235" s="515"/>
      <c r="C1235" s="9">
        <v>2022</v>
      </c>
      <c r="D1235" s="11">
        <f t="shared" si="447"/>
        <v>130178.4</v>
      </c>
      <c r="E1235" s="11">
        <f t="shared" ref="E1235:M1235" si="452">SUM(E1247+E1284+E1314+E1339)</f>
        <v>130177.29999999999</v>
      </c>
      <c r="F1235" s="11">
        <f t="shared" si="452"/>
        <v>0</v>
      </c>
      <c r="G1235" s="11">
        <f t="shared" si="452"/>
        <v>0</v>
      </c>
      <c r="H1235" s="11">
        <f t="shared" si="452"/>
        <v>5402</v>
      </c>
      <c r="I1235" s="11">
        <f t="shared" si="452"/>
        <v>5402</v>
      </c>
      <c r="J1235" s="11">
        <f t="shared" si="452"/>
        <v>124776.4</v>
      </c>
      <c r="K1235" s="11">
        <f t="shared" si="452"/>
        <v>124775.29999999999</v>
      </c>
      <c r="L1235" s="11">
        <f t="shared" si="452"/>
        <v>0</v>
      </c>
      <c r="M1235" s="11">
        <f t="shared" si="452"/>
        <v>0</v>
      </c>
      <c r="N1235" s="11">
        <v>100</v>
      </c>
      <c r="O1235" s="191">
        <f t="shared" si="450"/>
        <v>0.99999155005745954</v>
      </c>
      <c r="P1235" s="524"/>
      <c r="Q1235" s="524"/>
      <c r="R1235" s="524"/>
      <c r="S1235" s="524"/>
    </row>
    <row r="1236" spans="1:19" x14ac:dyDescent="0.25">
      <c r="A1236" s="546"/>
      <c r="B1236" s="515"/>
      <c r="C1236" s="9">
        <v>2023</v>
      </c>
      <c r="D1236" s="11">
        <f t="shared" si="447"/>
        <v>162980.79999999999</v>
      </c>
      <c r="E1236" s="11">
        <f t="shared" ref="E1236:M1236" si="453">SUM(E1248+E1285+E1315+E1340)</f>
        <v>162977.90000000002</v>
      </c>
      <c r="F1236" s="11">
        <f t="shared" si="453"/>
        <v>0</v>
      </c>
      <c r="G1236" s="11">
        <f t="shared" si="453"/>
        <v>0</v>
      </c>
      <c r="H1236" s="11">
        <f t="shared" si="453"/>
        <v>27837.1</v>
      </c>
      <c r="I1236" s="11">
        <f t="shared" si="453"/>
        <v>27837.1</v>
      </c>
      <c r="J1236" s="11">
        <f t="shared" si="453"/>
        <v>135143.70000000001</v>
      </c>
      <c r="K1236" s="11">
        <f t="shared" si="453"/>
        <v>135140.79999999999</v>
      </c>
      <c r="L1236" s="11">
        <f t="shared" si="453"/>
        <v>0</v>
      </c>
      <c r="M1236" s="11">
        <f t="shared" si="453"/>
        <v>0</v>
      </c>
      <c r="N1236" s="11">
        <v>100</v>
      </c>
      <c r="O1236" s="191">
        <f t="shared" si="450"/>
        <v>0.99998220649303493</v>
      </c>
      <c r="P1236" s="524"/>
      <c r="Q1236" s="524"/>
      <c r="R1236" s="524"/>
      <c r="S1236" s="524"/>
    </row>
    <row r="1237" spans="1:19" x14ac:dyDescent="0.25">
      <c r="A1237" s="547"/>
      <c r="B1237" s="516"/>
      <c r="C1237" s="9">
        <v>2024</v>
      </c>
      <c r="D1237" s="11">
        <f t="shared" si="447"/>
        <v>169747.5</v>
      </c>
      <c r="E1237" s="11">
        <f t="shared" ref="E1237:M1237" si="454">SUM(E1249+E1286+E1316+E1341)</f>
        <v>169744.8</v>
      </c>
      <c r="F1237" s="11">
        <f t="shared" si="454"/>
        <v>0</v>
      </c>
      <c r="G1237" s="11">
        <f t="shared" si="454"/>
        <v>0</v>
      </c>
      <c r="H1237" s="11">
        <f t="shared" si="454"/>
        <v>8820.2000000000007</v>
      </c>
      <c r="I1237" s="11">
        <f t="shared" si="454"/>
        <v>8820.2000000000007</v>
      </c>
      <c r="J1237" s="11">
        <f t="shared" si="454"/>
        <v>160927.29999999999</v>
      </c>
      <c r="K1237" s="11">
        <f t="shared" si="454"/>
        <v>160924.59999999998</v>
      </c>
      <c r="L1237" s="11">
        <f t="shared" si="454"/>
        <v>0</v>
      </c>
      <c r="M1237" s="11">
        <f t="shared" si="454"/>
        <v>0</v>
      </c>
      <c r="N1237" s="11">
        <v>100</v>
      </c>
      <c r="O1237" s="191">
        <f t="shared" si="450"/>
        <v>0.99998409402200317</v>
      </c>
      <c r="P1237" s="525"/>
      <c r="Q1237" s="525"/>
      <c r="R1237" s="525"/>
      <c r="S1237" s="525"/>
    </row>
    <row r="1238" spans="1:19" ht="15" customHeight="1" x14ac:dyDescent="0.25">
      <c r="A1238" s="530" t="s">
        <v>178</v>
      </c>
      <c r="B1238" s="533" t="s">
        <v>200</v>
      </c>
      <c r="C1238" s="13" t="s">
        <v>569</v>
      </c>
      <c r="D1238" s="14">
        <f>SUM(D1239:D1249)</f>
        <v>297.39999999999998</v>
      </c>
      <c r="E1238" s="14">
        <f t="shared" ref="E1238:M1238" si="455">SUM(E1239:E1249)</f>
        <v>296.60000000000002</v>
      </c>
      <c r="F1238" s="14">
        <f t="shared" si="455"/>
        <v>0</v>
      </c>
      <c r="G1238" s="14">
        <f t="shared" si="455"/>
        <v>0</v>
      </c>
      <c r="H1238" s="14">
        <f t="shared" si="455"/>
        <v>0</v>
      </c>
      <c r="I1238" s="14">
        <f t="shared" si="455"/>
        <v>0</v>
      </c>
      <c r="J1238" s="14">
        <f t="shared" si="455"/>
        <v>297.39999999999998</v>
      </c>
      <c r="K1238" s="14">
        <f t="shared" si="455"/>
        <v>296.60000000000002</v>
      </c>
      <c r="L1238" s="14">
        <f t="shared" si="455"/>
        <v>0</v>
      </c>
      <c r="M1238" s="14">
        <f t="shared" si="455"/>
        <v>0</v>
      </c>
      <c r="N1238" s="14">
        <v>100</v>
      </c>
      <c r="O1238" s="188">
        <f t="shared" si="450"/>
        <v>0.99731002017484882</v>
      </c>
      <c r="P1238" s="536" t="s">
        <v>21</v>
      </c>
      <c r="Q1238" s="536" t="s">
        <v>21</v>
      </c>
      <c r="R1238" s="536" t="s">
        <v>21</v>
      </c>
      <c r="S1238" s="536" t="s">
        <v>21</v>
      </c>
    </row>
    <row r="1239" spans="1:19" x14ac:dyDescent="0.25">
      <c r="A1239" s="531"/>
      <c r="B1239" s="534"/>
      <c r="C1239" s="12">
        <v>2014</v>
      </c>
      <c r="D1239" s="14">
        <f>SUM(D1250)</f>
        <v>69.5</v>
      </c>
      <c r="E1239" s="14">
        <f t="shared" ref="E1239:M1239" si="456">SUM(E1250)</f>
        <v>69.2</v>
      </c>
      <c r="F1239" s="14">
        <f t="shared" si="456"/>
        <v>0</v>
      </c>
      <c r="G1239" s="14">
        <f t="shared" si="456"/>
        <v>0</v>
      </c>
      <c r="H1239" s="14">
        <f t="shared" si="456"/>
        <v>0</v>
      </c>
      <c r="I1239" s="14">
        <f t="shared" si="456"/>
        <v>0</v>
      </c>
      <c r="J1239" s="14">
        <f t="shared" si="456"/>
        <v>69.5</v>
      </c>
      <c r="K1239" s="14">
        <f t="shared" si="456"/>
        <v>69.2</v>
      </c>
      <c r="L1239" s="14">
        <f t="shared" si="456"/>
        <v>0</v>
      </c>
      <c r="M1239" s="14">
        <f t="shared" si="456"/>
        <v>0</v>
      </c>
      <c r="N1239" s="14">
        <v>100</v>
      </c>
      <c r="O1239" s="14">
        <v>99.57</v>
      </c>
      <c r="P1239" s="537"/>
      <c r="Q1239" s="537"/>
      <c r="R1239" s="537"/>
      <c r="S1239" s="537"/>
    </row>
    <row r="1240" spans="1:19" x14ac:dyDescent="0.25">
      <c r="A1240" s="531"/>
      <c r="B1240" s="534"/>
      <c r="C1240" s="12">
        <v>2015</v>
      </c>
      <c r="D1240" s="14">
        <f>SUM(D1251)</f>
        <v>5</v>
      </c>
      <c r="E1240" s="14">
        <f t="shared" ref="E1240:M1240" si="457">SUM(E1251)</f>
        <v>5</v>
      </c>
      <c r="F1240" s="14">
        <f t="shared" si="457"/>
        <v>0</v>
      </c>
      <c r="G1240" s="14">
        <f t="shared" si="457"/>
        <v>0</v>
      </c>
      <c r="H1240" s="14">
        <f t="shared" si="457"/>
        <v>0</v>
      </c>
      <c r="I1240" s="14">
        <f t="shared" si="457"/>
        <v>0</v>
      </c>
      <c r="J1240" s="14">
        <f t="shared" si="457"/>
        <v>5</v>
      </c>
      <c r="K1240" s="14">
        <f t="shared" si="457"/>
        <v>5</v>
      </c>
      <c r="L1240" s="14">
        <f t="shared" si="457"/>
        <v>0</v>
      </c>
      <c r="M1240" s="14">
        <f t="shared" si="457"/>
        <v>0</v>
      </c>
      <c r="N1240" s="14">
        <v>100</v>
      </c>
      <c r="O1240" s="14">
        <v>100</v>
      </c>
      <c r="P1240" s="537"/>
      <c r="Q1240" s="537"/>
      <c r="R1240" s="537"/>
      <c r="S1240" s="537"/>
    </row>
    <row r="1241" spans="1:19" x14ac:dyDescent="0.25">
      <c r="A1241" s="531"/>
      <c r="B1241" s="534"/>
      <c r="C1241" s="12">
        <v>2016</v>
      </c>
      <c r="D1241" s="14">
        <f>SUM(D1254)</f>
        <v>46.4</v>
      </c>
      <c r="E1241" s="14">
        <f t="shared" ref="E1241:L1241" si="458">SUM(E1254)</f>
        <v>46.4</v>
      </c>
      <c r="F1241" s="14">
        <f t="shared" si="458"/>
        <v>0</v>
      </c>
      <c r="G1241" s="14">
        <f t="shared" si="458"/>
        <v>0</v>
      </c>
      <c r="H1241" s="14">
        <f t="shared" si="458"/>
        <v>0</v>
      </c>
      <c r="I1241" s="14">
        <f t="shared" si="458"/>
        <v>0</v>
      </c>
      <c r="J1241" s="14">
        <f t="shared" si="458"/>
        <v>46.4</v>
      </c>
      <c r="K1241" s="14">
        <f t="shared" si="458"/>
        <v>46.4</v>
      </c>
      <c r="L1241" s="14">
        <f t="shared" si="458"/>
        <v>0</v>
      </c>
      <c r="M1241" s="14">
        <f>SUM(M1254)</f>
        <v>0</v>
      </c>
      <c r="N1241" s="14">
        <v>100</v>
      </c>
      <c r="O1241" s="14">
        <v>100</v>
      </c>
      <c r="P1241" s="537"/>
      <c r="Q1241" s="537"/>
      <c r="R1241" s="537"/>
      <c r="S1241" s="537"/>
    </row>
    <row r="1242" spans="1:19" x14ac:dyDescent="0.25">
      <c r="A1242" s="531"/>
      <c r="B1242" s="534"/>
      <c r="C1242" s="12">
        <v>2017</v>
      </c>
      <c r="D1242" s="14">
        <f>SUM(D1257)</f>
        <v>68.5</v>
      </c>
      <c r="E1242" s="14">
        <f t="shared" ref="E1242:M1242" si="459">SUM(E1257)</f>
        <v>68.099999999999994</v>
      </c>
      <c r="F1242" s="14">
        <f t="shared" si="459"/>
        <v>0</v>
      </c>
      <c r="G1242" s="14">
        <f t="shared" si="459"/>
        <v>0</v>
      </c>
      <c r="H1242" s="14">
        <f t="shared" si="459"/>
        <v>0</v>
      </c>
      <c r="I1242" s="14">
        <f t="shared" si="459"/>
        <v>0</v>
      </c>
      <c r="J1242" s="14">
        <f t="shared" si="459"/>
        <v>68.5</v>
      </c>
      <c r="K1242" s="14">
        <f t="shared" si="459"/>
        <v>68.099999999999994</v>
      </c>
      <c r="L1242" s="14">
        <f t="shared" si="459"/>
        <v>0</v>
      </c>
      <c r="M1242" s="14">
        <f t="shared" si="459"/>
        <v>0</v>
      </c>
      <c r="N1242" s="14">
        <v>100</v>
      </c>
      <c r="O1242" s="14">
        <v>100</v>
      </c>
      <c r="P1242" s="537"/>
      <c r="Q1242" s="537"/>
      <c r="R1242" s="537"/>
      <c r="S1242" s="537"/>
    </row>
    <row r="1243" spans="1:19" x14ac:dyDescent="0.25">
      <c r="A1243" s="531"/>
      <c r="B1243" s="534"/>
      <c r="C1243" s="12">
        <v>2018</v>
      </c>
      <c r="D1243" s="14">
        <f>SUM(D1260)</f>
        <v>45.8</v>
      </c>
      <c r="E1243" s="14">
        <f t="shared" ref="E1243:M1243" si="460">SUM(E1260)</f>
        <v>45.8</v>
      </c>
      <c r="F1243" s="14">
        <f t="shared" si="460"/>
        <v>0</v>
      </c>
      <c r="G1243" s="14">
        <f t="shared" si="460"/>
        <v>0</v>
      </c>
      <c r="H1243" s="14">
        <f t="shared" si="460"/>
        <v>0</v>
      </c>
      <c r="I1243" s="14">
        <f t="shared" si="460"/>
        <v>0</v>
      </c>
      <c r="J1243" s="14">
        <f t="shared" si="460"/>
        <v>45.8</v>
      </c>
      <c r="K1243" s="14">
        <f t="shared" si="460"/>
        <v>45.8</v>
      </c>
      <c r="L1243" s="14">
        <f t="shared" si="460"/>
        <v>0</v>
      </c>
      <c r="M1243" s="14">
        <f t="shared" si="460"/>
        <v>0</v>
      </c>
      <c r="N1243" s="14">
        <v>100</v>
      </c>
      <c r="O1243" s="14">
        <v>100</v>
      </c>
      <c r="P1243" s="537"/>
      <c r="Q1243" s="537"/>
      <c r="R1243" s="537"/>
      <c r="S1243" s="537"/>
    </row>
    <row r="1244" spans="1:19" x14ac:dyDescent="0.25">
      <c r="A1244" s="531"/>
      <c r="B1244" s="534"/>
      <c r="C1244" s="12">
        <v>2019</v>
      </c>
      <c r="D1244" s="14">
        <f>SUM(D1263)</f>
        <v>43.4</v>
      </c>
      <c r="E1244" s="14">
        <f t="shared" ref="E1244:M1244" si="461">SUM(E1263)</f>
        <v>43.3</v>
      </c>
      <c r="F1244" s="14">
        <f t="shared" si="461"/>
        <v>0</v>
      </c>
      <c r="G1244" s="14">
        <f t="shared" si="461"/>
        <v>0</v>
      </c>
      <c r="H1244" s="14">
        <f t="shared" si="461"/>
        <v>0</v>
      </c>
      <c r="I1244" s="14">
        <f t="shared" si="461"/>
        <v>0</v>
      </c>
      <c r="J1244" s="14">
        <f t="shared" si="461"/>
        <v>43.4</v>
      </c>
      <c r="K1244" s="14">
        <f t="shared" si="461"/>
        <v>43.3</v>
      </c>
      <c r="L1244" s="14">
        <f t="shared" si="461"/>
        <v>0</v>
      </c>
      <c r="M1244" s="14">
        <f t="shared" si="461"/>
        <v>0</v>
      </c>
      <c r="N1244" s="14">
        <v>100</v>
      </c>
      <c r="O1244" s="14">
        <v>99.77</v>
      </c>
      <c r="P1244" s="537"/>
      <c r="Q1244" s="537"/>
      <c r="R1244" s="537"/>
      <c r="S1244" s="537"/>
    </row>
    <row r="1245" spans="1:19" x14ac:dyDescent="0.25">
      <c r="A1245" s="531"/>
      <c r="B1245" s="534"/>
      <c r="C1245" s="12">
        <v>2020</v>
      </c>
      <c r="D1245" s="14">
        <f>SUM(D1265)</f>
        <v>11.8</v>
      </c>
      <c r="E1245" s="14">
        <f t="shared" ref="E1245:M1245" si="462">SUM(E1265)</f>
        <v>11.8</v>
      </c>
      <c r="F1245" s="14">
        <f t="shared" si="462"/>
        <v>0</v>
      </c>
      <c r="G1245" s="14">
        <f t="shared" si="462"/>
        <v>0</v>
      </c>
      <c r="H1245" s="14">
        <f t="shared" si="462"/>
        <v>0</v>
      </c>
      <c r="I1245" s="14">
        <f t="shared" si="462"/>
        <v>0</v>
      </c>
      <c r="J1245" s="14">
        <f t="shared" si="462"/>
        <v>11.8</v>
      </c>
      <c r="K1245" s="14">
        <f t="shared" si="462"/>
        <v>11.8</v>
      </c>
      <c r="L1245" s="14">
        <f t="shared" si="462"/>
        <v>0</v>
      </c>
      <c r="M1245" s="14">
        <f t="shared" si="462"/>
        <v>0</v>
      </c>
      <c r="N1245" s="14">
        <v>100</v>
      </c>
      <c r="O1245" s="14">
        <v>100</v>
      </c>
      <c r="P1245" s="537"/>
      <c r="Q1245" s="537"/>
      <c r="R1245" s="537"/>
      <c r="S1245" s="537"/>
    </row>
    <row r="1246" spans="1:19" x14ac:dyDescent="0.25">
      <c r="A1246" s="531"/>
      <c r="B1246" s="534"/>
      <c r="C1246" s="12">
        <v>2021</v>
      </c>
      <c r="D1246" s="14">
        <f>SUM(D1267)</f>
        <v>0</v>
      </c>
      <c r="E1246" s="14">
        <f t="shared" ref="E1246:M1246" si="463">SUM(E1267)</f>
        <v>0</v>
      </c>
      <c r="F1246" s="14">
        <f t="shared" si="463"/>
        <v>0</v>
      </c>
      <c r="G1246" s="14">
        <f t="shared" si="463"/>
        <v>0</v>
      </c>
      <c r="H1246" s="14">
        <f t="shared" si="463"/>
        <v>0</v>
      </c>
      <c r="I1246" s="14">
        <f t="shared" si="463"/>
        <v>0</v>
      </c>
      <c r="J1246" s="14">
        <f t="shared" si="463"/>
        <v>0</v>
      </c>
      <c r="K1246" s="14">
        <f t="shared" si="463"/>
        <v>0</v>
      </c>
      <c r="L1246" s="14">
        <f t="shared" si="463"/>
        <v>0</v>
      </c>
      <c r="M1246" s="14">
        <f t="shared" si="463"/>
        <v>0</v>
      </c>
      <c r="N1246" s="14">
        <v>100</v>
      </c>
      <c r="O1246" s="14">
        <v>100</v>
      </c>
      <c r="P1246" s="537"/>
      <c r="Q1246" s="537"/>
      <c r="R1246" s="537"/>
      <c r="S1246" s="537"/>
    </row>
    <row r="1247" spans="1:19" x14ac:dyDescent="0.25">
      <c r="A1247" s="531"/>
      <c r="B1247" s="534"/>
      <c r="C1247" s="12">
        <v>2022</v>
      </c>
      <c r="D1247" s="14">
        <f>SUM(D1269)</f>
        <v>3.5</v>
      </c>
      <c r="E1247" s="14">
        <f t="shared" ref="E1247:M1247" si="464">SUM(E1269)</f>
        <v>3.5</v>
      </c>
      <c r="F1247" s="14">
        <f t="shared" si="464"/>
        <v>0</v>
      </c>
      <c r="G1247" s="14">
        <f t="shared" si="464"/>
        <v>0</v>
      </c>
      <c r="H1247" s="14">
        <f t="shared" si="464"/>
        <v>0</v>
      </c>
      <c r="I1247" s="14">
        <f t="shared" si="464"/>
        <v>0</v>
      </c>
      <c r="J1247" s="14">
        <f t="shared" si="464"/>
        <v>3.5</v>
      </c>
      <c r="K1247" s="14">
        <f t="shared" si="464"/>
        <v>3.5</v>
      </c>
      <c r="L1247" s="14">
        <f t="shared" si="464"/>
        <v>0</v>
      </c>
      <c r="M1247" s="14">
        <f t="shared" si="464"/>
        <v>0</v>
      </c>
      <c r="N1247" s="14">
        <v>100</v>
      </c>
      <c r="O1247" s="14">
        <v>100</v>
      </c>
      <c r="P1247" s="537"/>
      <c r="Q1247" s="537"/>
      <c r="R1247" s="537"/>
      <c r="S1247" s="537"/>
    </row>
    <row r="1248" spans="1:19" x14ac:dyDescent="0.25">
      <c r="A1248" s="531"/>
      <c r="B1248" s="534"/>
      <c r="C1248" s="12">
        <v>2023</v>
      </c>
      <c r="D1248" s="14">
        <f>SUM(D1271)</f>
        <v>0</v>
      </c>
      <c r="E1248" s="14">
        <f t="shared" ref="E1248:M1248" si="465">SUM(E1271)</f>
        <v>0</v>
      </c>
      <c r="F1248" s="14">
        <f t="shared" si="465"/>
        <v>0</v>
      </c>
      <c r="G1248" s="14">
        <f t="shared" si="465"/>
        <v>0</v>
      </c>
      <c r="H1248" s="14">
        <f t="shared" si="465"/>
        <v>0</v>
      </c>
      <c r="I1248" s="14">
        <f t="shared" si="465"/>
        <v>0</v>
      </c>
      <c r="J1248" s="14">
        <f t="shared" si="465"/>
        <v>0</v>
      </c>
      <c r="K1248" s="14">
        <f t="shared" si="465"/>
        <v>0</v>
      </c>
      <c r="L1248" s="14">
        <f t="shared" si="465"/>
        <v>0</v>
      </c>
      <c r="M1248" s="14">
        <f t="shared" si="465"/>
        <v>0</v>
      </c>
      <c r="N1248" s="14">
        <v>0</v>
      </c>
      <c r="O1248" s="14">
        <v>0</v>
      </c>
      <c r="P1248" s="537"/>
      <c r="Q1248" s="537"/>
      <c r="R1248" s="537"/>
      <c r="S1248" s="537"/>
    </row>
    <row r="1249" spans="1:19" x14ac:dyDescent="0.25">
      <c r="A1249" s="532"/>
      <c r="B1249" s="535"/>
      <c r="C1249" s="12">
        <v>2024</v>
      </c>
      <c r="D1249" s="14">
        <f>SUM(D1273)</f>
        <v>3.5</v>
      </c>
      <c r="E1249" s="14">
        <f t="shared" ref="E1249:M1249" si="466">SUM(E1273)</f>
        <v>3.5</v>
      </c>
      <c r="F1249" s="14">
        <f t="shared" si="466"/>
        <v>0</v>
      </c>
      <c r="G1249" s="14">
        <f t="shared" si="466"/>
        <v>0</v>
      </c>
      <c r="H1249" s="14">
        <f t="shared" si="466"/>
        <v>0</v>
      </c>
      <c r="I1249" s="14">
        <f t="shared" si="466"/>
        <v>0</v>
      </c>
      <c r="J1249" s="14">
        <f t="shared" si="466"/>
        <v>3.5</v>
      </c>
      <c r="K1249" s="14">
        <f t="shared" si="466"/>
        <v>3.5</v>
      </c>
      <c r="L1249" s="14">
        <f t="shared" si="466"/>
        <v>0</v>
      </c>
      <c r="M1249" s="14">
        <f t="shared" si="466"/>
        <v>0</v>
      </c>
      <c r="N1249" s="14">
        <v>100</v>
      </c>
      <c r="O1249" s="14">
        <v>100</v>
      </c>
      <c r="P1249" s="538"/>
      <c r="Q1249" s="538"/>
      <c r="R1249" s="538"/>
      <c r="S1249" s="538"/>
    </row>
    <row r="1250" spans="1:19" ht="65.25" customHeight="1" x14ac:dyDescent="0.25">
      <c r="A1250" s="527" t="s">
        <v>180</v>
      </c>
      <c r="B1250" s="550" t="s">
        <v>347</v>
      </c>
      <c r="C1250" s="6">
        <v>2014</v>
      </c>
      <c r="D1250" s="70">
        <v>69.5</v>
      </c>
      <c r="E1250" s="70">
        <v>69.2</v>
      </c>
      <c r="F1250" s="70">
        <v>0</v>
      </c>
      <c r="G1250" s="70">
        <v>0</v>
      </c>
      <c r="H1250" s="70">
        <v>0</v>
      </c>
      <c r="I1250" s="70">
        <v>0</v>
      </c>
      <c r="J1250" s="70">
        <v>69.5</v>
      </c>
      <c r="K1250" s="70">
        <v>69.2</v>
      </c>
      <c r="L1250" s="70">
        <v>0</v>
      </c>
      <c r="M1250" s="70">
        <v>0</v>
      </c>
      <c r="N1250" s="70">
        <v>100</v>
      </c>
      <c r="O1250" s="70">
        <v>99.57</v>
      </c>
      <c r="P1250" s="34" t="s">
        <v>202</v>
      </c>
      <c r="Q1250" s="23">
        <v>70</v>
      </c>
      <c r="R1250" s="23">
        <v>60</v>
      </c>
      <c r="S1250" s="23">
        <v>85.71</v>
      </c>
    </row>
    <row r="1251" spans="1:19" ht="65.25" customHeight="1" x14ac:dyDescent="0.25">
      <c r="A1251" s="528"/>
      <c r="B1251" s="551"/>
      <c r="C1251" s="500">
        <v>2015</v>
      </c>
      <c r="D1251" s="502">
        <v>5</v>
      </c>
      <c r="E1251" s="502">
        <v>5</v>
      </c>
      <c r="F1251" s="502">
        <v>0</v>
      </c>
      <c r="G1251" s="502">
        <v>0</v>
      </c>
      <c r="H1251" s="502">
        <v>0</v>
      </c>
      <c r="I1251" s="502">
        <v>0</v>
      </c>
      <c r="J1251" s="502">
        <v>5</v>
      </c>
      <c r="K1251" s="502">
        <v>5</v>
      </c>
      <c r="L1251" s="502">
        <v>0</v>
      </c>
      <c r="M1251" s="502">
        <v>0</v>
      </c>
      <c r="N1251" s="502">
        <v>100</v>
      </c>
      <c r="O1251" s="502">
        <v>100</v>
      </c>
      <c r="P1251" s="34" t="s">
        <v>202</v>
      </c>
      <c r="Q1251" s="67">
        <v>75</v>
      </c>
      <c r="R1251" s="67">
        <v>75</v>
      </c>
      <c r="S1251" s="67">
        <v>100</v>
      </c>
    </row>
    <row r="1252" spans="1:19" ht="50.25" customHeight="1" x14ac:dyDescent="0.25">
      <c r="A1252" s="528"/>
      <c r="B1252" s="551"/>
      <c r="C1252" s="507"/>
      <c r="D1252" s="526"/>
      <c r="E1252" s="526"/>
      <c r="F1252" s="526"/>
      <c r="G1252" s="526"/>
      <c r="H1252" s="526"/>
      <c r="I1252" s="526"/>
      <c r="J1252" s="526"/>
      <c r="K1252" s="526"/>
      <c r="L1252" s="526"/>
      <c r="M1252" s="526"/>
      <c r="N1252" s="526"/>
      <c r="O1252" s="526"/>
      <c r="P1252" s="36" t="s">
        <v>256</v>
      </c>
      <c r="Q1252" s="81">
        <v>1</v>
      </c>
      <c r="R1252" s="82">
        <v>1</v>
      </c>
      <c r="S1252" s="82">
        <v>1</v>
      </c>
    </row>
    <row r="1253" spans="1:19" ht="41.25" customHeight="1" x14ac:dyDescent="0.25">
      <c r="A1253" s="528"/>
      <c r="B1253" s="551"/>
      <c r="C1253" s="501"/>
      <c r="D1253" s="503"/>
      <c r="E1253" s="503"/>
      <c r="F1253" s="503"/>
      <c r="G1253" s="503"/>
      <c r="H1253" s="503"/>
      <c r="I1253" s="503"/>
      <c r="J1253" s="503"/>
      <c r="K1253" s="503"/>
      <c r="L1253" s="503"/>
      <c r="M1253" s="503"/>
      <c r="N1253" s="503"/>
      <c r="O1253" s="503"/>
      <c r="P1253" s="36" t="s">
        <v>257</v>
      </c>
      <c r="Q1253" s="81">
        <v>1</v>
      </c>
      <c r="R1253" s="82">
        <v>1</v>
      </c>
      <c r="S1253" s="82">
        <v>1</v>
      </c>
    </row>
    <row r="1254" spans="1:19" ht="41.25" customHeight="1" x14ac:dyDescent="0.25">
      <c r="A1254" s="528"/>
      <c r="B1254" s="551"/>
      <c r="C1254" s="500">
        <v>2016</v>
      </c>
      <c r="D1254" s="502">
        <v>46.4</v>
      </c>
      <c r="E1254" s="502">
        <v>46.4</v>
      </c>
      <c r="F1254" s="502">
        <v>0</v>
      </c>
      <c r="G1254" s="502">
        <v>0</v>
      </c>
      <c r="H1254" s="502">
        <v>0</v>
      </c>
      <c r="I1254" s="502">
        <v>0</v>
      </c>
      <c r="J1254" s="502">
        <v>46.4</v>
      </c>
      <c r="K1254" s="502">
        <v>46.4</v>
      </c>
      <c r="L1254" s="502">
        <v>0</v>
      </c>
      <c r="M1254" s="502">
        <v>0</v>
      </c>
      <c r="N1254" s="502">
        <v>100</v>
      </c>
      <c r="O1254" s="502">
        <v>100</v>
      </c>
      <c r="P1254" s="34" t="s">
        <v>202</v>
      </c>
      <c r="Q1254" s="98">
        <v>80</v>
      </c>
      <c r="R1254" s="98">
        <v>80</v>
      </c>
      <c r="S1254" s="98">
        <v>100</v>
      </c>
    </row>
    <row r="1255" spans="1:19" ht="53.25" customHeight="1" x14ac:dyDescent="0.25">
      <c r="A1255" s="528"/>
      <c r="B1255" s="551"/>
      <c r="C1255" s="507"/>
      <c r="D1255" s="526"/>
      <c r="E1255" s="526"/>
      <c r="F1255" s="526"/>
      <c r="G1255" s="526"/>
      <c r="H1255" s="526"/>
      <c r="I1255" s="526"/>
      <c r="J1255" s="526"/>
      <c r="K1255" s="526"/>
      <c r="L1255" s="526"/>
      <c r="M1255" s="526"/>
      <c r="N1255" s="526"/>
      <c r="O1255" s="526"/>
      <c r="P1255" s="36" t="s">
        <v>256</v>
      </c>
      <c r="Q1255" s="81">
        <v>1</v>
      </c>
      <c r="R1255" s="82">
        <v>1</v>
      </c>
      <c r="S1255" s="82">
        <v>1</v>
      </c>
    </row>
    <row r="1256" spans="1:19" ht="41.25" customHeight="1" x14ac:dyDescent="0.25">
      <c r="A1256" s="528"/>
      <c r="B1256" s="551"/>
      <c r="C1256" s="501"/>
      <c r="D1256" s="503"/>
      <c r="E1256" s="503"/>
      <c r="F1256" s="503"/>
      <c r="G1256" s="503"/>
      <c r="H1256" s="503"/>
      <c r="I1256" s="503"/>
      <c r="J1256" s="503"/>
      <c r="K1256" s="503"/>
      <c r="L1256" s="503"/>
      <c r="M1256" s="503"/>
      <c r="N1256" s="503"/>
      <c r="O1256" s="503"/>
      <c r="P1256" s="36" t="s">
        <v>257</v>
      </c>
      <c r="Q1256" s="81">
        <v>1</v>
      </c>
      <c r="R1256" s="82">
        <v>1</v>
      </c>
      <c r="S1256" s="82">
        <v>1</v>
      </c>
    </row>
    <row r="1257" spans="1:19" ht="41.25" customHeight="1" x14ac:dyDescent="0.25">
      <c r="A1257" s="528"/>
      <c r="B1257" s="551"/>
      <c r="C1257" s="500">
        <v>2017</v>
      </c>
      <c r="D1257" s="502">
        <v>68.5</v>
      </c>
      <c r="E1257" s="502">
        <v>68.099999999999994</v>
      </c>
      <c r="F1257" s="502">
        <v>0</v>
      </c>
      <c r="G1257" s="502">
        <v>0</v>
      </c>
      <c r="H1257" s="502">
        <v>0</v>
      </c>
      <c r="I1257" s="502">
        <v>0</v>
      </c>
      <c r="J1257" s="502">
        <v>68.5</v>
      </c>
      <c r="K1257" s="502">
        <v>68.099999999999994</v>
      </c>
      <c r="L1257" s="502">
        <v>0</v>
      </c>
      <c r="M1257" s="502">
        <v>0</v>
      </c>
      <c r="N1257" s="502">
        <v>100</v>
      </c>
      <c r="O1257" s="502">
        <v>100</v>
      </c>
      <c r="P1257" s="34" t="s">
        <v>202</v>
      </c>
      <c r="Q1257" s="114">
        <v>55</v>
      </c>
      <c r="R1257" s="114">
        <v>55</v>
      </c>
      <c r="S1257" s="114">
        <v>100</v>
      </c>
    </row>
    <row r="1258" spans="1:19" ht="50.25" customHeight="1" x14ac:dyDescent="0.25">
      <c r="A1258" s="528"/>
      <c r="B1258" s="551"/>
      <c r="C1258" s="507"/>
      <c r="D1258" s="526"/>
      <c r="E1258" s="526"/>
      <c r="F1258" s="526"/>
      <c r="G1258" s="526"/>
      <c r="H1258" s="526"/>
      <c r="I1258" s="526"/>
      <c r="J1258" s="526"/>
      <c r="K1258" s="526"/>
      <c r="L1258" s="526"/>
      <c r="M1258" s="526"/>
      <c r="N1258" s="526"/>
      <c r="O1258" s="526"/>
      <c r="P1258" s="36" t="s">
        <v>256</v>
      </c>
      <c r="Q1258" s="81">
        <v>1</v>
      </c>
      <c r="R1258" s="82">
        <v>1</v>
      </c>
      <c r="S1258" s="82">
        <v>1</v>
      </c>
    </row>
    <row r="1259" spans="1:19" ht="38.25" customHeight="1" x14ac:dyDescent="0.25">
      <c r="A1259" s="528"/>
      <c r="B1259" s="551"/>
      <c r="C1259" s="501"/>
      <c r="D1259" s="503"/>
      <c r="E1259" s="503"/>
      <c r="F1259" s="503"/>
      <c r="G1259" s="503"/>
      <c r="H1259" s="503"/>
      <c r="I1259" s="503"/>
      <c r="J1259" s="503"/>
      <c r="K1259" s="503"/>
      <c r="L1259" s="503"/>
      <c r="M1259" s="503"/>
      <c r="N1259" s="503"/>
      <c r="O1259" s="503"/>
      <c r="P1259" s="36" t="s">
        <v>257</v>
      </c>
      <c r="Q1259" s="81">
        <v>1</v>
      </c>
      <c r="R1259" s="82">
        <v>1</v>
      </c>
      <c r="S1259" s="82">
        <v>1</v>
      </c>
    </row>
    <row r="1260" spans="1:19" ht="65.25" customHeight="1" x14ac:dyDescent="0.25">
      <c r="A1260" s="528"/>
      <c r="B1260" s="551"/>
      <c r="C1260" s="500">
        <v>2018</v>
      </c>
      <c r="D1260" s="502">
        <v>45.8</v>
      </c>
      <c r="E1260" s="502">
        <v>45.8</v>
      </c>
      <c r="F1260" s="502">
        <v>0</v>
      </c>
      <c r="G1260" s="502">
        <v>0</v>
      </c>
      <c r="H1260" s="502">
        <v>0</v>
      </c>
      <c r="I1260" s="502">
        <v>0</v>
      </c>
      <c r="J1260" s="502">
        <v>45.8</v>
      </c>
      <c r="K1260" s="502">
        <v>45.8</v>
      </c>
      <c r="L1260" s="502">
        <v>0</v>
      </c>
      <c r="M1260" s="502">
        <v>0</v>
      </c>
      <c r="N1260" s="502">
        <v>100</v>
      </c>
      <c r="O1260" s="502">
        <v>100</v>
      </c>
      <c r="P1260" s="34" t="s">
        <v>202</v>
      </c>
      <c r="Q1260" s="141">
        <v>80</v>
      </c>
      <c r="R1260" s="141">
        <v>118.2</v>
      </c>
      <c r="S1260" s="141">
        <v>147.80000000000001</v>
      </c>
    </row>
    <row r="1261" spans="1:19" ht="51.75" customHeight="1" x14ac:dyDescent="0.25">
      <c r="A1261" s="528"/>
      <c r="B1261" s="551"/>
      <c r="C1261" s="507"/>
      <c r="D1261" s="526"/>
      <c r="E1261" s="526"/>
      <c r="F1261" s="526"/>
      <c r="G1261" s="526"/>
      <c r="H1261" s="526"/>
      <c r="I1261" s="526"/>
      <c r="J1261" s="526"/>
      <c r="K1261" s="526"/>
      <c r="L1261" s="526"/>
      <c r="M1261" s="526"/>
      <c r="N1261" s="526"/>
      <c r="O1261" s="526"/>
      <c r="P1261" s="36" t="s">
        <v>256</v>
      </c>
      <c r="Q1261" s="81">
        <v>1</v>
      </c>
      <c r="R1261" s="82">
        <v>1</v>
      </c>
      <c r="S1261" s="82">
        <v>1</v>
      </c>
    </row>
    <row r="1262" spans="1:19" ht="40.5" customHeight="1" x14ac:dyDescent="0.25">
      <c r="A1262" s="528"/>
      <c r="B1262" s="551"/>
      <c r="C1262" s="501"/>
      <c r="D1262" s="503"/>
      <c r="E1262" s="503"/>
      <c r="F1262" s="503"/>
      <c r="G1262" s="503"/>
      <c r="H1262" s="503"/>
      <c r="I1262" s="503"/>
      <c r="J1262" s="503"/>
      <c r="K1262" s="503"/>
      <c r="L1262" s="503"/>
      <c r="M1262" s="503"/>
      <c r="N1262" s="503"/>
      <c r="O1262" s="503"/>
      <c r="P1262" s="36" t="s">
        <v>257</v>
      </c>
      <c r="Q1262" s="81">
        <v>1</v>
      </c>
      <c r="R1262" s="82">
        <v>1</v>
      </c>
      <c r="S1262" s="82">
        <v>1</v>
      </c>
    </row>
    <row r="1263" spans="1:19" ht="66" customHeight="1" x14ac:dyDescent="0.25">
      <c r="A1263" s="528"/>
      <c r="B1263" s="551"/>
      <c r="C1263" s="500">
        <v>2019</v>
      </c>
      <c r="D1263" s="502">
        <v>43.4</v>
      </c>
      <c r="E1263" s="502">
        <v>43.3</v>
      </c>
      <c r="F1263" s="502">
        <v>0</v>
      </c>
      <c r="G1263" s="502">
        <v>0</v>
      </c>
      <c r="H1263" s="502">
        <v>0</v>
      </c>
      <c r="I1263" s="502">
        <v>0</v>
      </c>
      <c r="J1263" s="502">
        <v>43.4</v>
      </c>
      <c r="K1263" s="502">
        <v>43.3</v>
      </c>
      <c r="L1263" s="502">
        <v>0</v>
      </c>
      <c r="M1263" s="502">
        <v>0</v>
      </c>
      <c r="N1263" s="502">
        <v>100</v>
      </c>
      <c r="O1263" s="502">
        <v>99.77</v>
      </c>
      <c r="P1263" s="34" t="s">
        <v>202</v>
      </c>
      <c r="Q1263" s="161">
        <v>75</v>
      </c>
      <c r="R1263" s="161">
        <v>78.900000000000006</v>
      </c>
      <c r="S1263" s="161">
        <v>105.2</v>
      </c>
    </row>
    <row r="1264" spans="1:19" ht="39.75" customHeight="1" x14ac:dyDescent="0.25">
      <c r="A1264" s="528"/>
      <c r="B1264" s="551"/>
      <c r="C1264" s="507"/>
      <c r="D1264" s="526"/>
      <c r="E1264" s="526"/>
      <c r="F1264" s="526"/>
      <c r="G1264" s="526"/>
      <c r="H1264" s="526"/>
      <c r="I1264" s="526"/>
      <c r="J1264" s="526"/>
      <c r="K1264" s="526"/>
      <c r="L1264" s="526"/>
      <c r="M1264" s="526"/>
      <c r="N1264" s="526"/>
      <c r="O1264" s="526"/>
      <c r="P1264" s="36" t="s">
        <v>359</v>
      </c>
      <c r="Q1264" s="81">
        <v>1</v>
      </c>
      <c r="R1264" s="82">
        <v>1</v>
      </c>
      <c r="S1264" s="82">
        <v>1</v>
      </c>
    </row>
    <row r="1265" spans="1:19" ht="64.5" customHeight="1" x14ac:dyDescent="0.25">
      <c r="A1265" s="528"/>
      <c r="B1265" s="551"/>
      <c r="C1265" s="500">
        <v>2020</v>
      </c>
      <c r="D1265" s="502">
        <v>11.8</v>
      </c>
      <c r="E1265" s="502">
        <v>11.8</v>
      </c>
      <c r="F1265" s="502">
        <v>0</v>
      </c>
      <c r="G1265" s="502">
        <v>0</v>
      </c>
      <c r="H1265" s="502">
        <v>0</v>
      </c>
      <c r="I1265" s="502">
        <v>0</v>
      </c>
      <c r="J1265" s="502">
        <v>11.8</v>
      </c>
      <c r="K1265" s="502">
        <v>11.8</v>
      </c>
      <c r="L1265" s="502">
        <v>0</v>
      </c>
      <c r="M1265" s="502">
        <v>0</v>
      </c>
      <c r="N1265" s="502">
        <v>100</v>
      </c>
      <c r="O1265" s="502">
        <v>100</v>
      </c>
      <c r="P1265" s="34" t="s">
        <v>202</v>
      </c>
      <c r="Q1265" s="185">
        <v>100</v>
      </c>
      <c r="R1265" s="185">
        <v>93</v>
      </c>
      <c r="S1265" s="185">
        <v>93</v>
      </c>
    </row>
    <row r="1266" spans="1:19" ht="37.5" customHeight="1" x14ac:dyDescent="0.25">
      <c r="A1266" s="528"/>
      <c r="B1266" s="551"/>
      <c r="C1266" s="507"/>
      <c r="D1266" s="526"/>
      <c r="E1266" s="526"/>
      <c r="F1266" s="526"/>
      <c r="G1266" s="526"/>
      <c r="H1266" s="526"/>
      <c r="I1266" s="526"/>
      <c r="J1266" s="526"/>
      <c r="K1266" s="526"/>
      <c r="L1266" s="526"/>
      <c r="M1266" s="526"/>
      <c r="N1266" s="526"/>
      <c r="O1266" s="526"/>
      <c r="P1266" s="36" t="s">
        <v>359</v>
      </c>
      <c r="Q1266" s="81">
        <v>1</v>
      </c>
      <c r="R1266" s="82">
        <v>0.72</v>
      </c>
      <c r="S1266" s="82">
        <v>0.72</v>
      </c>
    </row>
    <row r="1267" spans="1:19" ht="67.5" customHeight="1" x14ac:dyDescent="0.25">
      <c r="A1267" s="528"/>
      <c r="B1267" s="551"/>
      <c r="C1267" s="500">
        <v>2021</v>
      </c>
      <c r="D1267" s="502">
        <v>0</v>
      </c>
      <c r="E1267" s="502">
        <v>0</v>
      </c>
      <c r="F1267" s="502">
        <v>0</v>
      </c>
      <c r="G1267" s="502">
        <v>0</v>
      </c>
      <c r="H1267" s="502">
        <v>0</v>
      </c>
      <c r="I1267" s="502">
        <v>0</v>
      </c>
      <c r="J1267" s="502">
        <v>0</v>
      </c>
      <c r="K1267" s="502">
        <v>0</v>
      </c>
      <c r="L1267" s="502">
        <v>0</v>
      </c>
      <c r="M1267" s="502">
        <v>0</v>
      </c>
      <c r="N1267" s="502">
        <v>100</v>
      </c>
      <c r="O1267" s="502">
        <v>100</v>
      </c>
      <c r="P1267" s="34" t="s">
        <v>202</v>
      </c>
      <c r="Q1267" s="256">
        <v>100</v>
      </c>
      <c r="R1267" s="279">
        <v>0.86</v>
      </c>
      <c r="S1267" s="198">
        <v>0.86</v>
      </c>
    </row>
    <row r="1268" spans="1:19" ht="36.75" customHeight="1" x14ac:dyDescent="0.25">
      <c r="A1268" s="528"/>
      <c r="B1268" s="551"/>
      <c r="C1268" s="507"/>
      <c r="D1268" s="526"/>
      <c r="E1268" s="526"/>
      <c r="F1268" s="526"/>
      <c r="G1268" s="526"/>
      <c r="H1268" s="526"/>
      <c r="I1268" s="526"/>
      <c r="J1268" s="526"/>
      <c r="K1268" s="526"/>
      <c r="L1268" s="526"/>
      <c r="M1268" s="526"/>
      <c r="N1268" s="526"/>
      <c r="O1268" s="526"/>
      <c r="P1268" s="36" t="s">
        <v>359</v>
      </c>
      <c r="Q1268" s="81">
        <v>1</v>
      </c>
      <c r="R1268" s="82">
        <v>1</v>
      </c>
      <c r="S1268" s="82">
        <v>1</v>
      </c>
    </row>
    <row r="1269" spans="1:19" ht="68.45" customHeight="1" x14ac:dyDescent="0.25">
      <c r="A1269" s="528"/>
      <c r="B1269" s="551"/>
      <c r="C1269" s="500">
        <v>2022</v>
      </c>
      <c r="D1269" s="502">
        <v>3.5</v>
      </c>
      <c r="E1269" s="502">
        <v>3.5</v>
      </c>
      <c r="F1269" s="502">
        <v>0</v>
      </c>
      <c r="G1269" s="502">
        <v>0</v>
      </c>
      <c r="H1269" s="502">
        <v>0</v>
      </c>
      <c r="I1269" s="502">
        <v>0</v>
      </c>
      <c r="J1269" s="502">
        <v>3.5</v>
      </c>
      <c r="K1269" s="502">
        <v>3.5</v>
      </c>
      <c r="L1269" s="502">
        <v>0</v>
      </c>
      <c r="M1269" s="502">
        <v>0</v>
      </c>
      <c r="N1269" s="502">
        <v>100</v>
      </c>
      <c r="O1269" s="502">
        <v>100</v>
      </c>
      <c r="P1269" s="34" t="s">
        <v>202</v>
      </c>
      <c r="Q1269" s="315">
        <v>75</v>
      </c>
      <c r="R1269" s="339">
        <v>0.95699999999999996</v>
      </c>
      <c r="S1269" s="198">
        <v>1.276</v>
      </c>
    </row>
    <row r="1270" spans="1:19" ht="39" customHeight="1" x14ac:dyDescent="0.25">
      <c r="A1270" s="528"/>
      <c r="B1270" s="551"/>
      <c r="C1270" s="507"/>
      <c r="D1270" s="526"/>
      <c r="E1270" s="526"/>
      <c r="F1270" s="526"/>
      <c r="G1270" s="526"/>
      <c r="H1270" s="526"/>
      <c r="I1270" s="526"/>
      <c r="J1270" s="526"/>
      <c r="K1270" s="526"/>
      <c r="L1270" s="526"/>
      <c r="M1270" s="526"/>
      <c r="N1270" s="526"/>
      <c r="O1270" s="526"/>
      <c r="P1270" s="36" t="s">
        <v>359</v>
      </c>
      <c r="Q1270" s="81">
        <v>1</v>
      </c>
      <c r="R1270" s="82">
        <v>1</v>
      </c>
      <c r="S1270" s="82">
        <v>1</v>
      </c>
    </row>
    <row r="1271" spans="1:19" ht="68.45" customHeight="1" x14ac:dyDescent="0.25">
      <c r="A1271" s="528"/>
      <c r="B1271" s="551"/>
      <c r="C1271" s="500">
        <v>2023</v>
      </c>
      <c r="D1271" s="502">
        <v>0</v>
      </c>
      <c r="E1271" s="502">
        <v>0</v>
      </c>
      <c r="F1271" s="502">
        <v>0</v>
      </c>
      <c r="G1271" s="502">
        <v>0</v>
      </c>
      <c r="H1271" s="502">
        <v>0</v>
      </c>
      <c r="I1271" s="502">
        <v>0</v>
      </c>
      <c r="J1271" s="502">
        <v>0</v>
      </c>
      <c r="K1271" s="502">
        <v>0</v>
      </c>
      <c r="L1271" s="502">
        <v>0</v>
      </c>
      <c r="M1271" s="502">
        <v>0</v>
      </c>
      <c r="N1271" s="502">
        <v>0</v>
      </c>
      <c r="O1271" s="502">
        <v>0</v>
      </c>
      <c r="P1271" s="34" t="s">
        <v>202</v>
      </c>
      <c r="Q1271" s="387">
        <v>80</v>
      </c>
      <c r="R1271" s="339">
        <v>0.95299999999999996</v>
      </c>
      <c r="S1271" s="198">
        <v>1.1913</v>
      </c>
    </row>
    <row r="1272" spans="1:19" ht="44.45" customHeight="1" x14ac:dyDescent="0.25">
      <c r="A1272" s="528"/>
      <c r="B1272" s="551"/>
      <c r="C1272" s="507"/>
      <c r="D1272" s="526"/>
      <c r="E1272" s="526"/>
      <c r="F1272" s="526"/>
      <c r="G1272" s="526"/>
      <c r="H1272" s="526"/>
      <c r="I1272" s="526"/>
      <c r="J1272" s="526"/>
      <c r="K1272" s="526"/>
      <c r="L1272" s="526"/>
      <c r="M1272" s="526"/>
      <c r="N1272" s="526"/>
      <c r="O1272" s="526"/>
      <c r="P1272" s="36" t="s">
        <v>359</v>
      </c>
      <c r="Q1272" s="81">
        <v>1</v>
      </c>
      <c r="R1272" s="82">
        <v>1</v>
      </c>
      <c r="S1272" s="82">
        <v>1</v>
      </c>
    </row>
    <row r="1273" spans="1:19" ht="83.25" customHeight="1" x14ac:dyDescent="0.25">
      <c r="A1273" s="528"/>
      <c r="B1273" s="551"/>
      <c r="C1273" s="500">
        <v>2024</v>
      </c>
      <c r="D1273" s="502">
        <v>3.5</v>
      </c>
      <c r="E1273" s="502">
        <v>3.5</v>
      </c>
      <c r="F1273" s="502">
        <v>0</v>
      </c>
      <c r="G1273" s="502">
        <v>0</v>
      </c>
      <c r="H1273" s="502">
        <v>0</v>
      </c>
      <c r="I1273" s="502">
        <v>0</v>
      </c>
      <c r="J1273" s="502">
        <v>3.5</v>
      </c>
      <c r="K1273" s="502">
        <v>3.5</v>
      </c>
      <c r="L1273" s="502">
        <v>0</v>
      </c>
      <c r="M1273" s="502">
        <v>0</v>
      </c>
      <c r="N1273" s="502">
        <v>0</v>
      </c>
      <c r="O1273" s="502">
        <v>0</v>
      </c>
      <c r="P1273" s="34" t="s">
        <v>202</v>
      </c>
      <c r="Q1273" s="273">
        <v>0.85</v>
      </c>
      <c r="R1273" s="339">
        <v>1.28</v>
      </c>
      <c r="S1273" s="198">
        <v>1.5059</v>
      </c>
    </row>
    <row r="1274" spans="1:19" ht="44.45" customHeight="1" x14ac:dyDescent="0.25">
      <c r="A1274" s="529"/>
      <c r="B1274" s="552"/>
      <c r="C1274" s="507"/>
      <c r="D1274" s="526"/>
      <c r="E1274" s="526"/>
      <c r="F1274" s="526"/>
      <c r="G1274" s="526"/>
      <c r="H1274" s="526"/>
      <c r="I1274" s="526"/>
      <c r="J1274" s="526"/>
      <c r="K1274" s="526"/>
      <c r="L1274" s="526"/>
      <c r="M1274" s="526"/>
      <c r="N1274" s="526"/>
      <c r="O1274" s="526"/>
      <c r="P1274" s="36" t="s">
        <v>359</v>
      </c>
      <c r="Q1274" s="81">
        <v>1</v>
      </c>
      <c r="R1274" s="82">
        <v>1</v>
      </c>
      <c r="S1274" s="82">
        <v>1</v>
      </c>
    </row>
    <row r="1275" spans="1:19" ht="15" customHeight="1" x14ac:dyDescent="0.25">
      <c r="A1275" s="530" t="s">
        <v>186</v>
      </c>
      <c r="B1275" s="533" t="s">
        <v>204</v>
      </c>
      <c r="C1275" s="13" t="s">
        <v>569</v>
      </c>
      <c r="D1275" s="14">
        <f>SUM(D1276:D1286)</f>
        <v>5009.6000000000004</v>
      </c>
      <c r="E1275" s="14">
        <f t="shared" ref="E1275:M1275" si="467">SUM(E1276:E1286)</f>
        <v>5009.2</v>
      </c>
      <c r="F1275" s="14">
        <f t="shared" si="467"/>
        <v>0</v>
      </c>
      <c r="G1275" s="14">
        <f t="shared" si="467"/>
        <v>0</v>
      </c>
      <c r="H1275" s="14">
        <f t="shared" si="467"/>
        <v>0</v>
      </c>
      <c r="I1275" s="14">
        <f t="shared" si="467"/>
        <v>0</v>
      </c>
      <c r="J1275" s="14">
        <f t="shared" si="467"/>
        <v>5009.6000000000004</v>
      </c>
      <c r="K1275" s="14">
        <f t="shared" si="467"/>
        <v>5009.2</v>
      </c>
      <c r="L1275" s="14">
        <f t="shared" si="467"/>
        <v>0</v>
      </c>
      <c r="M1275" s="14">
        <f t="shared" si="467"/>
        <v>0</v>
      </c>
      <c r="N1275" s="14">
        <v>100</v>
      </c>
      <c r="O1275" s="188">
        <f>E1275/D1275</f>
        <v>0.99992015330565309</v>
      </c>
      <c r="P1275" s="536" t="s">
        <v>21</v>
      </c>
      <c r="Q1275" s="536" t="s">
        <v>21</v>
      </c>
      <c r="R1275" s="536" t="s">
        <v>21</v>
      </c>
      <c r="S1275" s="536" t="s">
        <v>21</v>
      </c>
    </row>
    <row r="1276" spans="1:19" x14ac:dyDescent="0.25">
      <c r="A1276" s="531"/>
      <c r="B1276" s="534"/>
      <c r="C1276" s="55">
        <v>2014</v>
      </c>
      <c r="D1276" s="58">
        <f>SUM(D1287)</f>
        <v>197</v>
      </c>
      <c r="E1276" s="58">
        <f t="shared" ref="E1276:M1276" si="468">SUM(E1287)</f>
        <v>196.9</v>
      </c>
      <c r="F1276" s="58">
        <f t="shared" si="468"/>
        <v>0</v>
      </c>
      <c r="G1276" s="58">
        <f t="shared" si="468"/>
        <v>0</v>
      </c>
      <c r="H1276" s="58">
        <f t="shared" si="468"/>
        <v>0</v>
      </c>
      <c r="I1276" s="58">
        <f t="shared" si="468"/>
        <v>0</v>
      </c>
      <c r="J1276" s="58">
        <f t="shared" si="468"/>
        <v>197</v>
      </c>
      <c r="K1276" s="58">
        <f t="shared" si="468"/>
        <v>196.9</v>
      </c>
      <c r="L1276" s="58">
        <f t="shared" si="468"/>
        <v>0</v>
      </c>
      <c r="M1276" s="58">
        <f t="shared" si="468"/>
        <v>0</v>
      </c>
      <c r="N1276" s="58">
        <v>100</v>
      </c>
      <c r="O1276" s="58">
        <v>99.95</v>
      </c>
      <c r="P1276" s="537"/>
      <c r="Q1276" s="537"/>
      <c r="R1276" s="537"/>
      <c r="S1276" s="537"/>
    </row>
    <row r="1277" spans="1:19" x14ac:dyDescent="0.25">
      <c r="A1277" s="531"/>
      <c r="B1277" s="534"/>
      <c r="C1277" s="55">
        <v>2015</v>
      </c>
      <c r="D1277" s="58">
        <f>SUM(D1289)</f>
        <v>92.3</v>
      </c>
      <c r="E1277" s="58">
        <f t="shared" ref="E1277:M1277" si="469">SUM(E1289)</f>
        <v>92.2</v>
      </c>
      <c r="F1277" s="58">
        <f t="shared" si="469"/>
        <v>0</v>
      </c>
      <c r="G1277" s="58">
        <f t="shared" si="469"/>
        <v>0</v>
      </c>
      <c r="H1277" s="58">
        <f t="shared" si="469"/>
        <v>0</v>
      </c>
      <c r="I1277" s="58">
        <f t="shared" si="469"/>
        <v>0</v>
      </c>
      <c r="J1277" s="58">
        <f t="shared" si="469"/>
        <v>92.3</v>
      </c>
      <c r="K1277" s="58">
        <f t="shared" si="469"/>
        <v>92.2</v>
      </c>
      <c r="L1277" s="58">
        <f t="shared" si="469"/>
        <v>0</v>
      </c>
      <c r="M1277" s="58">
        <f t="shared" si="469"/>
        <v>0</v>
      </c>
      <c r="N1277" s="58">
        <v>100</v>
      </c>
      <c r="O1277" s="58">
        <v>99.89</v>
      </c>
      <c r="P1277" s="537"/>
      <c r="Q1277" s="537"/>
      <c r="R1277" s="537"/>
      <c r="S1277" s="537"/>
    </row>
    <row r="1278" spans="1:19" x14ac:dyDescent="0.25">
      <c r="A1278" s="531"/>
      <c r="B1278" s="534"/>
      <c r="C1278" s="55">
        <v>2016</v>
      </c>
      <c r="D1278" s="58">
        <f>SUM(D1290)</f>
        <v>418.8</v>
      </c>
      <c r="E1278" s="58">
        <f t="shared" ref="E1278:M1278" si="470">SUM(E1290)</f>
        <v>418.8</v>
      </c>
      <c r="F1278" s="58">
        <f t="shared" si="470"/>
        <v>0</v>
      </c>
      <c r="G1278" s="58">
        <f t="shared" si="470"/>
        <v>0</v>
      </c>
      <c r="H1278" s="58">
        <f t="shared" si="470"/>
        <v>0</v>
      </c>
      <c r="I1278" s="58">
        <f t="shared" si="470"/>
        <v>0</v>
      </c>
      <c r="J1278" s="58">
        <f t="shared" si="470"/>
        <v>418.8</v>
      </c>
      <c r="K1278" s="58">
        <f t="shared" si="470"/>
        <v>418.8</v>
      </c>
      <c r="L1278" s="58">
        <f t="shared" si="470"/>
        <v>0</v>
      </c>
      <c r="M1278" s="58">
        <f t="shared" si="470"/>
        <v>0</v>
      </c>
      <c r="N1278" s="58">
        <v>100</v>
      </c>
      <c r="O1278" s="58">
        <v>100</v>
      </c>
      <c r="P1278" s="537"/>
      <c r="Q1278" s="537"/>
      <c r="R1278" s="537"/>
      <c r="S1278" s="537"/>
    </row>
    <row r="1279" spans="1:19" x14ac:dyDescent="0.25">
      <c r="A1279" s="531"/>
      <c r="B1279" s="534"/>
      <c r="C1279" s="55">
        <v>2017</v>
      </c>
      <c r="D1279" s="58">
        <f>SUM(D1291)</f>
        <v>443.3</v>
      </c>
      <c r="E1279" s="58">
        <f t="shared" ref="E1279:M1279" si="471">SUM(E1291)</f>
        <v>443.3</v>
      </c>
      <c r="F1279" s="58">
        <f t="shared" si="471"/>
        <v>0</v>
      </c>
      <c r="G1279" s="58">
        <f t="shared" si="471"/>
        <v>0</v>
      </c>
      <c r="H1279" s="58">
        <f t="shared" si="471"/>
        <v>0</v>
      </c>
      <c r="I1279" s="58">
        <f t="shared" si="471"/>
        <v>0</v>
      </c>
      <c r="J1279" s="58">
        <f t="shared" si="471"/>
        <v>443.3</v>
      </c>
      <c r="K1279" s="58">
        <f t="shared" si="471"/>
        <v>443.3</v>
      </c>
      <c r="L1279" s="58">
        <f t="shared" si="471"/>
        <v>0</v>
      </c>
      <c r="M1279" s="58">
        <f t="shared" si="471"/>
        <v>0</v>
      </c>
      <c r="N1279" s="58">
        <v>100</v>
      </c>
      <c r="O1279" s="58">
        <v>100</v>
      </c>
      <c r="P1279" s="537"/>
      <c r="Q1279" s="537"/>
      <c r="R1279" s="537"/>
      <c r="S1279" s="537"/>
    </row>
    <row r="1280" spans="1:19" x14ac:dyDescent="0.25">
      <c r="A1280" s="531"/>
      <c r="B1280" s="534"/>
      <c r="C1280" s="55">
        <v>2018</v>
      </c>
      <c r="D1280" s="58">
        <f>SUM(D1292)</f>
        <v>297</v>
      </c>
      <c r="E1280" s="58">
        <f t="shared" ref="E1280:M1280" si="472">SUM(E1292)</f>
        <v>297</v>
      </c>
      <c r="F1280" s="58">
        <f t="shared" si="472"/>
        <v>0</v>
      </c>
      <c r="G1280" s="58">
        <f t="shared" si="472"/>
        <v>0</v>
      </c>
      <c r="H1280" s="58">
        <f t="shared" si="472"/>
        <v>0</v>
      </c>
      <c r="I1280" s="58">
        <f t="shared" si="472"/>
        <v>0</v>
      </c>
      <c r="J1280" s="58">
        <f t="shared" si="472"/>
        <v>297</v>
      </c>
      <c r="K1280" s="58">
        <f t="shared" si="472"/>
        <v>297</v>
      </c>
      <c r="L1280" s="58">
        <f t="shared" si="472"/>
        <v>0</v>
      </c>
      <c r="M1280" s="58">
        <f t="shared" si="472"/>
        <v>0</v>
      </c>
      <c r="N1280" s="58">
        <v>100</v>
      </c>
      <c r="O1280" s="58">
        <v>100</v>
      </c>
      <c r="P1280" s="537"/>
      <c r="Q1280" s="537"/>
      <c r="R1280" s="537"/>
      <c r="S1280" s="537"/>
    </row>
    <row r="1281" spans="1:19" x14ac:dyDescent="0.25">
      <c r="A1281" s="531"/>
      <c r="B1281" s="534"/>
      <c r="C1281" s="55">
        <v>2019</v>
      </c>
      <c r="D1281" s="58">
        <f>SUM(D1293)</f>
        <v>504.4</v>
      </c>
      <c r="E1281" s="58">
        <f t="shared" ref="E1281:M1281" si="473">SUM(E1293)</f>
        <v>504.4</v>
      </c>
      <c r="F1281" s="58">
        <f t="shared" si="473"/>
        <v>0</v>
      </c>
      <c r="G1281" s="58">
        <f t="shared" si="473"/>
        <v>0</v>
      </c>
      <c r="H1281" s="58">
        <f t="shared" si="473"/>
        <v>0</v>
      </c>
      <c r="I1281" s="58">
        <f t="shared" si="473"/>
        <v>0</v>
      </c>
      <c r="J1281" s="58">
        <f t="shared" si="473"/>
        <v>504.4</v>
      </c>
      <c r="K1281" s="58">
        <f t="shared" si="473"/>
        <v>504.4</v>
      </c>
      <c r="L1281" s="58">
        <f t="shared" si="473"/>
        <v>0</v>
      </c>
      <c r="M1281" s="58">
        <f t="shared" si="473"/>
        <v>0</v>
      </c>
      <c r="N1281" s="58">
        <v>100</v>
      </c>
      <c r="O1281" s="58">
        <v>100</v>
      </c>
      <c r="P1281" s="537"/>
      <c r="Q1281" s="537"/>
      <c r="R1281" s="537"/>
      <c r="S1281" s="537"/>
    </row>
    <row r="1282" spans="1:19" x14ac:dyDescent="0.25">
      <c r="A1282" s="531"/>
      <c r="B1282" s="534"/>
      <c r="C1282" s="55">
        <v>2020</v>
      </c>
      <c r="D1282" s="58">
        <f>SUM(D1295)</f>
        <v>91.8</v>
      </c>
      <c r="E1282" s="58">
        <f t="shared" ref="E1282:M1282" si="474">SUM(E1295)</f>
        <v>91.8</v>
      </c>
      <c r="F1282" s="58">
        <f t="shared" si="474"/>
        <v>0</v>
      </c>
      <c r="G1282" s="58">
        <f t="shared" si="474"/>
        <v>0</v>
      </c>
      <c r="H1282" s="58">
        <f t="shared" si="474"/>
        <v>0</v>
      </c>
      <c r="I1282" s="58">
        <f t="shared" si="474"/>
        <v>0</v>
      </c>
      <c r="J1282" s="58">
        <f t="shared" si="474"/>
        <v>91.8</v>
      </c>
      <c r="K1282" s="58">
        <f t="shared" si="474"/>
        <v>91.8</v>
      </c>
      <c r="L1282" s="58">
        <f t="shared" si="474"/>
        <v>0</v>
      </c>
      <c r="M1282" s="58">
        <f t="shared" si="474"/>
        <v>0</v>
      </c>
      <c r="N1282" s="58">
        <v>100</v>
      </c>
      <c r="O1282" s="58">
        <v>100</v>
      </c>
      <c r="P1282" s="537"/>
      <c r="Q1282" s="537"/>
      <c r="R1282" s="537"/>
      <c r="S1282" s="537"/>
    </row>
    <row r="1283" spans="1:19" x14ac:dyDescent="0.25">
      <c r="A1283" s="531"/>
      <c r="B1283" s="534"/>
      <c r="C1283" s="55">
        <v>2021</v>
      </c>
      <c r="D1283" s="58">
        <f>SUM(D1297)</f>
        <v>1576.5</v>
      </c>
      <c r="E1283" s="58">
        <f t="shared" ref="E1283:M1283" si="475">SUM(E1297)</f>
        <v>1576.4</v>
      </c>
      <c r="F1283" s="58">
        <f t="shared" si="475"/>
        <v>0</v>
      </c>
      <c r="G1283" s="58">
        <f t="shared" si="475"/>
        <v>0</v>
      </c>
      <c r="H1283" s="58">
        <f t="shared" si="475"/>
        <v>0</v>
      </c>
      <c r="I1283" s="58">
        <f t="shared" si="475"/>
        <v>0</v>
      </c>
      <c r="J1283" s="58">
        <f t="shared" si="475"/>
        <v>1576.5</v>
      </c>
      <c r="K1283" s="58">
        <f t="shared" si="475"/>
        <v>1576.4</v>
      </c>
      <c r="L1283" s="58">
        <f t="shared" si="475"/>
        <v>0</v>
      </c>
      <c r="M1283" s="58">
        <f t="shared" si="475"/>
        <v>0</v>
      </c>
      <c r="N1283" s="58">
        <v>100</v>
      </c>
      <c r="O1283" s="211">
        <f>E1283/D1283</f>
        <v>0.99993656834760547</v>
      </c>
      <c r="P1283" s="537"/>
      <c r="Q1283" s="537"/>
      <c r="R1283" s="537"/>
      <c r="S1283" s="537"/>
    </row>
    <row r="1284" spans="1:19" x14ac:dyDescent="0.25">
      <c r="A1284" s="531"/>
      <c r="B1284" s="534"/>
      <c r="C1284" s="55">
        <v>2022</v>
      </c>
      <c r="D1284" s="58">
        <f>SUM(D1299)</f>
        <v>239.1</v>
      </c>
      <c r="E1284" s="58">
        <f t="shared" ref="E1284:M1284" si="476">SUM(E1299)</f>
        <v>239</v>
      </c>
      <c r="F1284" s="58">
        <f t="shared" si="476"/>
        <v>0</v>
      </c>
      <c r="G1284" s="58">
        <f t="shared" si="476"/>
        <v>0</v>
      </c>
      <c r="H1284" s="58">
        <f t="shared" si="476"/>
        <v>0</v>
      </c>
      <c r="I1284" s="58">
        <f t="shared" si="476"/>
        <v>0</v>
      </c>
      <c r="J1284" s="58">
        <f t="shared" si="476"/>
        <v>239.1</v>
      </c>
      <c r="K1284" s="58">
        <f t="shared" si="476"/>
        <v>239</v>
      </c>
      <c r="L1284" s="58">
        <f t="shared" si="476"/>
        <v>0</v>
      </c>
      <c r="M1284" s="58">
        <f t="shared" si="476"/>
        <v>0</v>
      </c>
      <c r="N1284" s="58">
        <v>100</v>
      </c>
      <c r="O1284" s="211">
        <f>E1284/D1284</f>
        <v>0.99958176495190298</v>
      </c>
      <c r="P1284" s="537"/>
      <c r="Q1284" s="537"/>
      <c r="R1284" s="537"/>
      <c r="S1284" s="537"/>
    </row>
    <row r="1285" spans="1:19" x14ac:dyDescent="0.25">
      <c r="A1285" s="531"/>
      <c r="B1285" s="534"/>
      <c r="C1285" s="55">
        <v>2023</v>
      </c>
      <c r="D1285" s="58">
        <f>SUM(D1301)</f>
        <v>345.7</v>
      </c>
      <c r="E1285" s="58">
        <f t="shared" ref="E1285:M1285" si="477">SUM(E1301)</f>
        <v>345.7</v>
      </c>
      <c r="F1285" s="58">
        <f t="shared" si="477"/>
        <v>0</v>
      </c>
      <c r="G1285" s="58">
        <f t="shared" si="477"/>
        <v>0</v>
      </c>
      <c r="H1285" s="58">
        <f t="shared" si="477"/>
        <v>0</v>
      </c>
      <c r="I1285" s="58">
        <f t="shared" si="477"/>
        <v>0</v>
      </c>
      <c r="J1285" s="58">
        <f t="shared" si="477"/>
        <v>345.7</v>
      </c>
      <c r="K1285" s="58">
        <f t="shared" si="477"/>
        <v>345.7</v>
      </c>
      <c r="L1285" s="58">
        <f t="shared" si="477"/>
        <v>0</v>
      </c>
      <c r="M1285" s="58">
        <f t="shared" si="477"/>
        <v>0</v>
      </c>
      <c r="N1285" s="58">
        <v>100</v>
      </c>
      <c r="O1285" s="211">
        <v>1</v>
      </c>
      <c r="P1285" s="537"/>
      <c r="Q1285" s="537"/>
      <c r="R1285" s="537"/>
      <c r="S1285" s="537"/>
    </row>
    <row r="1286" spans="1:19" x14ac:dyDescent="0.25">
      <c r="A1286" s="532"/>
      <c r="B1286" s="535"/>
      <c r="C1286" s="55">
        <v>2024</v>
      </c>
      <c r="D1286" s="58">
        <f>SUM(D1303)</f>
        <v>803.7</v>
      </c>
      <c r="E1286" s="58">
        <f t="shared" ref="E1286:M1286" si="478">SUM(E1303)</f>
        <v>803.7</v>
      </c>
      <c r="F1286" s="58">
        <f t="shared" si="478"/>
        <v>0</v>
      </c>
      <c r="G1286" s="58">
        <f t="shared" si="478"/>
        <v>0</v>
      </c>
      <c r="H1286" s="58">
        <f t="shared" si="478"/>
        <v>0</v>
      </c>
      <c r="I1286" s="58">
        <f t="shared" si="478"/>
        <v>0</v>
      </c>
      <c r="J1286" s="58">
        <f t="shared" si="478"/>
        <v>803.7</v>
      </c>
      <c r="K1286" s="58">
        <f t="shared" si="478"/>
        <v>803.7</v>
      </c>
      <c r="L1286" s="58">
        <f t="shared" si="478"/>
        <v>0</v>
      </c>
      <c r="M1286" s="58">
        <f t="shared" si="478"/>
        <v>0</v>
      </c>
      <c r="N1286" s="58">
        <v>100</v>
      </c>
      <c r="O1286" s="211">
        <v>1</v>
      </c>
      <c r="P1286" s="538"/>
      <c r="Q1286" s="538"/>
      <c r="R1286" s="538"/>
      <c r="S1286" s="538"/>
    </row>
    <row r="1287" spans="1:19" ht="111" customHeight="1" x14ac:dyDescent="0.25">
      <c r="A1287" s="527" t="s">
        <v>188</v>
      </c>
      <c r="B1287" s="550" t="s">
        <v>348</v>
      </c>
      <c r="C1287" s="500">
        <v>2014</v>
      </c>
      <c r="D1287" s="502">
        <v>197</v>
      </c>
      <c r="E1287" s="502">
        <v>196.9</v>
      </c>
      <c r="F1287" s="502">
        <v>0</v>
      </c>
      <c r="G1287" s="502">
        <v>0</v>
      </c>
      <c r="H1287" s="502">
        <v>0</v>
      </c>
      <c r="I1287" s="502">
        <v>0</v>
      </c>
      <c r="J1287" s="502">
        <v>197</v>
      </c>
      <c r="K1287" s="502">
        <v>196.9</v>
      </c>
      <c r="L1287" s="502">
        <v>0</v>
      </c>
      <c r="M1287" s="502">
        <v>0</v>
      </c>
      <c r="N1287" s="502">
        <v>100</v>
      </c>
      <c r="O1287" s="502">
        <v>99.95</v>
      </c>
      <c r="P1287" s="35" t="s">
        <v>206</v>
      </c>
      <c r="Q1287" s="23">
        <v>100</v>
      </c>
      <c r="R1287" s="23">
        <v>100</v>
      </c>
      <c r="S1287" s="23">
        <v>100</v>
      </c>
    </row>
    <row r="1288" spans="1:19" ht="41.25" customHeight="1" x14ac:dyDescent="0.25">
      <c r="A1288" s="528"/>
      <c r="B1288" s="551"/>
      <c r="C1288" s="501"/>
      <c r="D1288" s="503"/>
      <c r="E1288" s="503"/>
      <c r="F1288" s="503"/>
      <c r="G1288" s="503"/>
      <c r="H1288" s="503"/>
      <c r="I1288" s="503"/>
      <c r="J1288" s="503"/>
      <c r="K1288" s="503"/>
      <c r="L1288" s="503"/>
      <c r="M1288" s="503"/>
      <c r="N1288" s="503"/>
      <c r="O1288" s="503"/>
      <c r="P1288" s="22" t="s">
        <v>207</v>
      </c>
      <c r="Q1288" s="23">
        <v>100</v>
      </c>
      <c r="R1288" s="23">
        <v>100</v>
      </c>
      <c r="S1288" s="23">
        <v>100</v>
      </c>
    </row>
    <row r="1289" spans="1:19" ht="18.75" customHeight="1" x14ac:dyDescent="0.25">
      <c r="A1289" s="528"/>
      <c r="B1289" s="551"/>
      <c r="C1289" s="66">
        <v>2015</v>
      </c>
      <c r="D1289" s="65">
        <v>92.3</v>
      </c>
      <c r="E1289" s="65">
        <v>92.2</v>
      </c>
      <c r="F1289" s="65">
        <v>0</v>
      </c>
      <c r="G1289" s="65">
        <v>0</v>
      </c>
      <c r="H1289" s="65">
        <v>0</v>
      </c>
      <c r="I1289" s="65">
        <v>0</v>
      </c>
      <c r="J1289" s="65">
        <v>92.3</v>
      </c>
      <c r="K1289" s="65">
        <v>92.2</v>
      </c>
      <c r="L1289" s="65">
        <v>0</v>
      </c>
      <c r="M1289" s="65">
        <v>0</v>
      </c>
      <c r="N1289" s="65">
        <v>100</v>
      </c>
      <c r="O1289" s="65">
        <v>99.89</v>
      </c>
      <c r="P1289" s="500" t="s">
        <v>207</v>
      </c>
      <c r="Q1289" s="67">
        <v>100</v>
      </c>
      <c r="R1289" s="67">
        <v>100</v>
      </c>
      <c r="S1289" s="67">
        <v>100</v>
      </c>
    </row>
    <row r="1290" spans="1:19" ht="19.5" customHeight="1" x14ac:dyDescent="0.25">
      <c r="A1290" s="528"/>
      <c r="B1290" s="551"/>
      <c r="C1290" s="91">
        <v>2016</v>
      </c>
      <c r="D1290" s="95">
        <v>418.8</v>
      </c>
      <c r="E1290" s="95">
        <v>418.8</v>
      </c>
      <c r="F1290" s="95">
        <v>0</v>
      </c>
      <c r="G1290" s="95">
        <v>0</v>
      </c>
      <c r="H1290" s="95">
        <v>0</v>
      </c>
      <c r="I1290" s="95">
        <v>0</v>
      </c>
      <c r="J1290" s="95">
        <v>418.8</v>
      </c>
      <c r="K1290" s="95">
        <v>418.8</v>
      </c>
      <c r="L1290" s="95">
        <v>0</v>
      </c>
      <c r="M1290" s="95">
        <v>0</v>
      </c>
      <c r="N1290" s="95">
        <v>100</v>
      </c>
      <c r="O1290" s="95">
        <v>100</v>
      </c>
      <c r="P1290" s="507"/>
      <c r="Q1290" s="98">
        <v>100</v>
      </c>
      <c r="R1290" s="98">
        <v>100</v>
      </c>
      <c r="S1290" s="98">
        <v>100</v>
      </c>
    </row>
    <row r="1291" spans="1:19" ht="18.75" customHeight="1" x14ac:dyDescent="0.25">
      <c r="A1291" s="528"/>
      <c r="B1291" s="551"/>
      <c r="C1291" s="111">
        <v>2017</v>
      </c>
      <c r="D1291" s="107">
        <v>443.3</v>
      </c>
      <c r="E1291" s="107">
        <v>443.3</v>
      </c>
      <c r="F1291" s="107">
        <v>0</v>
      </c>
      <c r="G1291" s="107">
        <v>0</v>
      </c>
      <c r="H1291" s="107">
        <v>0</v>
      </c>
      <c r="I1291" s="107">
        <v>0</v>
      </c>
      <c r="J1291" s="107">
        <v>443.3</v>
      </c>
      <c r="K1291" s="107">
        <v>443.3</v>
      </c>
      <c r="L1291" s="107">
        <v>0</v>
      </c>
      <c r="M1291" s="107">
        <v>0</v>
      </c>
      <c r="N1291" s="107">
        <v>100</v>
      </c>
      <c r="O1291" s="107">
        <v>100</v>
      </c>
      <c r="P1291" s="507"/>
      <c r="Q1291" s="114">
        <v>100</v>
      </c>
      <c r="R1291" s="114">
        <v>100</v>
      </c>
      <c r="S1291" s="114">
        <v>100</v>
      </c>
    </row>
    <row r="1292" spans="1:19" ht="19.5" customHeight="1" x14ac:dyDescent="0.25">
      <c r="A1292" s="528"/>
      <c r="B1292" s="551"/>
      <c r="C1292" s="139">
        <v>2018</v>
      </c>
      <c r="D1292" s="140">
        <v>297</v>
      </c>
      <c r="E1292" s="140">
        <v>297</v>
      </c>
      <c r="F1292" s="140">
        <v>0</v>
      </c>
      <c r="G1292" s="140">
        <v>0</v>
      </c>
      <c r="H1292" s="140">
        <v>0</v>
      </c>
      <c r="I1292" s="140">
        <v>0</v>
      </c>
      <c r="J1292" s="140">
        <v>297</v>
      </c>
      <c r="K1292" s="140">
        <v>297</v>
      </c>
      <c r="L1292" s="140">
        <v>0</v>
      </c>
      <c r="M1292" s="140">
        <v>0</v>
      </c>
      <c r="N1292" s="140">
        <v>100</v>
      </c>
      <c r="O1292" s="140">
        <v>100</v>
      </c>
      <c r="P1292" s="501"/>
      <c r="Q1292" s="141">
        <v>100</v>
      </c>
      <c r="R1292" s="141">
        <v>100</v>
      </c>
      <c r="S1292" s="141">
        <v>100</v>
      </c>
    </row>
    <row r="1293" spans="1:19" ht="114.75" customHeight="1" x14ac:dyDescent="0.25">
      <c r="A1293" s="528"/>
      <c r="B1293" s="551"/>
      <c r="C1293" s="500">
        <v>2019</v>
      </c>
      <c r="D1293" s="502">
        <v>504.4</v>
      </c>
      <c r="E1293" s="502">
        <v>504.4</v>
      </c>
      <c r="F1293" s="502">
        <v>0</v>
      </c>
      <c r="G1293" s="502">
        <v>0</v>
      </c>
      <c r="H1293" s="502">
        <v>0</v>
      </c>
      <c r="I1293" s="502">
        <v>0</v>
      </c>
      <c r="J1293" s="502">
        <v>504.4</v>
      </c>
      <c r="K1293" s="502">
        <v>504.4</v>
      </c>
      <c r="L1293" s="502">
        <v>0</v>
      </c>
      <c r="M1293" s="502">
        <v>0</v>
      </c>
      <c r="N1293" s="502">
        <v>100</v>
      </c>
      <c r="O1293" s="502">
        <v>100</v>
      </c>
      <c r="P1293" s="35" t="s">
        <v>206</v>
      </c>
      <c r="Q1293" s="161">
        <v>100</v>
      </c>
      <c r="R1293" s="161">
        <v>100</v>
      </c>
      <c r="S1293" s="161">
        <v>100</v>
      </c>
    </row>
    <row r="1294" spans="1:19" ht="43.5" customHeight="1" x14ac:dyDescent="0.25">
      <c r="A1294" s="528"/>
      <c r="B1294" s="551"/>
      <c r="C1294" s="501"/>
      <c r="D1294" s="503"/>
      <c r="E1294" s="503"/>
      <c r="F1294" s="503"/>
      <c r="G1294" s="503"/>
      <c r="H1294" s="503"/>
      <c r="I1294" s="503"/>
      <c r="J1294" s="503"/>
      <c r="K1294" s="503"/>
      <c r="L1294" s="503"/>
      <c r="M1294" s="503"/>
      <c r="N1294" s="503"/>
      <c r="O1294" s="503"/>
      <c r="P1294" s="22" t="s">
        <v>207</v>
      </c>
      <c r="Q1294" s="161">
        <v>100</v>
      </c>
      <c r="R1294" s="161">
        <v>100</v>
      </c>
      <c r="S1294" s="161">
        <v>100</v>
      </c>
    </row>
    <row r="1295" spans="1:19" ht="109.5" customHeight="1" x14ac:dyDescent="0.25">
      <c r="A1295" s="528"/>
      <c r="B1295" s="551"/>
      <c r="C1295" s="500">
        <v>2020</v>
      </c>
      <c r="D1295" s="502">
        <v>91.8</v>
      </c>
      <c r="E1295" s="502">
        <v>91.8</v>
      </c>
      <c r="F1295" s="502">
        <v>0</v>
      </c>
      <c r="G1295" s="502">
        <v>0</v>
      </c>
      <c r="H1295" s="502">
        <v>0</v>
      </c>
      <c r="I1295" s="502">
        <v>0</v>
      </c>
      <c r="J1295" s="502">
        <v>91.8</v>
      </c>
      <c r="K1295" s="502">
        <v>91.8</v>
      </c>
      <c r="L1295" s="502">
        <v>0</v>
      </c>
      <c r="M1295" s="502">
        <v>0</v>
      </c>
      <c r="N1295" s="502">
        <v>100</v>
      </c>
      <c r="O1295" s="502">
        <v>100</v>
      </c>
      <c r="P1295" s="35" t="s">
        <v>206</v>
      </c>
      <c r="Q1295" s="185">
        <v>100</v>
      </c>
      <c r="R1295" s="185">
        <v>100</v>
      </c>
      <c r="S1295" s="185">
        <v>100</v>
      </c>
    </row>
    <row r="1296" spans="1:19" ht="43.5" customHeight="1" x14ac:dyDescent="0.25">
      <c r="A1296" s="528"/>
      <c r="B1296" s="551"/>
      <c r="C1296" s="501"/>
      <c r="D1296" s="503"/>
      <c r="E1296" s="503"/>
      <c r="F1296" s="503"/>
      <c r="G1296" s="503"/>
      <c r="H1296" s="503"/>
      <c r="I1296" s="503"/>
      <c r="J1296" s="503"/>
      <c r="K1296" s="503"/>
      <c r="L1296" s="503"/>
      <c r="M1296" s="503"/>
      <c r="N1296" s="503"/>
      <c r="O1296" s="503"/>
      <c r="P1296" s="22" t="s">
        <v>207</v>
      </c>
      <c r="Q1296" s="185">
        <v>100</v>
      </c>
      <c r="R1296" s="185">
        <v>100</v>
      </c>
      <c r="S1296" s="185">
        <v>100</v>
      </c>
    </row>
    <row r="1297" spans="1:19" ht="111" customHeight="1" x14ac:dyDescent="0.25">
      <c r="A1297" s="528"/>
      <c r="B1297" s="551"/>
      <c r="C1297" s="500">
        <v>2021</v>
      </c>
      <c r="D1297" s="502">
        <v>1576.5</v>
      </c>
      <c r="E1297" s="502">
        <v>1576.4</v>
      </c>
      <c r="F1297" s="502">
        <v>0</v>
      </c>
      <c r="G1297" s="502">
        <v>0</v>
      </c>
      <c r="H1297" s="502">
        <v>0</v>
      </c>
      <c r="I1297" s="502">
        <v>0</v>
      </c>
      <c r="J1297" s="502">
        <v>1576.5</v>
      </c>
      <c r="K1297" s="502">
        <v>1576.4</v>
      </c>
      <c r="L1297" s="502">
        <v>0</v>
      </c>
      <c r="M1297" s="502">
        <v>0</v>
      </c>
      <c r="N1297" s="502">
        <v>100</v>
      </c>
      <c r="O1297" s="502">
        <v>100</v>
      </c>
      <c r="P1297" s="35" t="s">
        <v>206</v>
      </c>
      <c r="Q1297" s="256">
        <v>100</v>
      </c>
      <c r="R1297" s="256">
        <v>100</v>
      </c>
      <c r="S1297" s="256">
        <v>100</v>
      </c>
    </row>
    <row r="1298" spans="1:19" ht="43.5" customHeight="1" x14ac:dyDescent="0.25">
      <c r="A1298" s="528"/>
      <c r="B1298" s="551"/>
      <c r="C1298" s="501"/>
      <c r="D1298" s="503"/>
      <c r="E1298" s="503"/>
      <c r="F1298" s="503"/>
      <c r="G1298" s="503"/>
      <c r="H1298" s="503"/>
      <c r="I1298" s="503"/>
      <c r="J1298" s="503"/>
      <c r="K1298" s="503"/>
      <c r="L1298" s="503"/>
      <c r="M1298" s="503"/>
      <c r="N1298" s="503"/>
      <c r="O1298" s="503"/>
      <c r="P1298" s="22" t="s">
        <v>207</v>
      </c>
      <c r="Q1298" s="256">
        <v>100</v>
      </c>
      <c r="R1298" s="256">
        <v>100</v>
      </c>
      <c r="S1298" s="256">
        <v>100</v>
      </c>
    </row>
    <row r="1299" spans="1:19" ht="110.45" customHeight="1" x14ac:dyDescent="0.25">
      <c r="A1299" s="528"/>
      <c r="B1299" s="551"/>
      <c r="C1299" s="500">
        <v>2022</v>
      </c>
      <c r="D1299" s="502">
        <v>239.1</v>
      </c>
      <c r="E1299" s="502">
        <v>239</v>
      </c>
      <c r="F1299" s="502">
        <v>0</v>
      </c>
      <c r="G1299" s="502">
        <v>0</v>
      </c>
      <c r="H1299" s="502">
        <v>0</v>
      </c>
      <c r="I1299" s="502">
        <v>0</v>
      </c>
      <c r="J1299" s="502">
        <v>239.1</v>
      </c>
      <c r="K1299" s="502">
        <v>239</v>
      </c>
      <c r="L1299" s="502">
        <v>0</v>
      </c>
      <c r="M1299" s="502">
        <v>0</v>
      </c>
      <c r="N1299" s="502">
        <v>100</v>
      </c>
      <c r="O1299" s="502">
        <v>100</v>
      </c>
      <c r="P1299" s="35" t="s">
        <v>206</v>
      </c>
      <c r="Q1299" s="315">
        <v>100</v>
      </c>
      <c r="R1299" s="315">
        <v>100</v>
      </c>
      <c r="S1299" s="315">
        <v>100</v>
      </c>
    </row>
    <row r="1300" spans="1:19" ht="46.15" customHeight="1" x14ac:dyDescent="0.25">
      <c r="A1300" s="528"/>
      <c r="B1300" s="551"/>
      <c r="C1300" s="501"/>
      <c r="D1300" s="503"/>
      <c r="E1300" s="503"/>
      <c r="F1300" s="503"/>
      <c r="G1300" s="503"/>
      <c r="H1300" s="503"/>
      <c r="I1300" s="503"/>
      <c r="J1300" s="503"/>
      <c r="K1300" s="503"/>
      <c r="L1300" s="503"/>
      <c r="M1300" s="503"/>
      <c r="N1300" s="503"/>
      <c r="O1300" s="503"/>
      <c r="P1300" s="22" t="s">
        <v>207</v>
      </c>
      <c r="Q1300" s="315">
        <v>100</v>
      </c>
      <c r="R1300" s="315">
        <v>100</v>
      </c>
      <c r="S1300" s="315">
        <v>100</v>
      </c>
    </row>
    <row r="1301" spans="1:19" ht="113.45" customHeight="1" x14ac:dyDescent="0.25">
      <c r="A1301" s="528"/>
      <c r="B1301" s="551"/>
      <c r="C1301" s="500">
        <v>2023</v>
      </c>
      <c r="D1301" s="502">
        <v>345.7</v>
      </c>
      <c r="E1301" s="502">
        <v>345.7</v>
      </c>
      <c r="F1301" s="502">
        <v>0</v>
      </c>
      <c r="G1301" s="502">
        <v>0</v>
      </c>
      <c r="H1301" s="502">
        <v>0</v>
      </c>
      <c r="I1301" s="502">
        <v>0</v>
      </c>
      <c r="J1301" s="502">
        <v>345.7</v>
      </c>
      <c r="K1301" s="502">
        <v>345.7</v>
      </c>
      <c r="L1301" s="502">
        <v>0</v>
      </c>
      <c r="M1301" s="502">
        <v>0</v>
      </c>
      <c r="N1301" s="502">
        <v>100</v>
      </c>
      <c r="O1301" s="502">
        <v>100</v>
      </c>
      <c r="P1301" s="35" t="s">
        <v>206</v>
      </c>
      <c r="Q1301" s="387">
        <v>100</v>
      </c>
      <c r="R1301" s="387">
        <v>100</v>
      </c>
      <c r="S1301" s="387">
        <v>100</v>
      </c>
    </row>
    <row r="1302" spans="1:19" ht="46.15" customHeight="1" x14ac:dyDescent="0.25">
      <c r="A1302" s="528"/>
      <c r="B1302" s="551"/>
      <c r="C1302" s="501"/>
      <c r="D1302" s="503"/>
      <c r="E1302" s="503"/>
      <c r="F1302" s="503"/>
      <c r="G1302" s="503"/>
      <c r="H1302" s="503"/>
      <c r="I1302" s="503"/>
      <c r="J1302" s="503"/>
      <c r="K1302" s="503"/>
      <c r="L1302" s="503"/>
      <c r="M1302" s="503"/>
      <c r="N1302" s="503"/>
      <c r="O1302" s="503"/>
      <c r="P1302" s="22" t="s">
        <v>207</v>
      </c>
      <c r="Q1302" s="387">
        <v>100</v>
      </c>
      <c r="R1302" s="387">
        <v>100</v>
      </c>
      <c r="S1302" s="387">
        <v>100</v>
      </c>
    </row>
    <row r="1303" spans="1:19" ht="115.5" customHeight="1" x14ac:dyDescent="0.25">
      <c r="A1303" s="528"/>
      <c r="B1303" s="551"/>
      <c r="C1303" s="500">
        <v>2024</v>
      </c>
      <c r="D1303" s="502">
        <v>803.7</v>
      </c>
      <c r="E1303" s="502">
        <v>803.7</v>
      </c>
      <c r="F1303" s="502">
        <v>0</v>
      </c>
      <c r="G1303" s="502">
        <v>0</v>
      </c>
      <c r="H1303" s="502">
        <v>0</v>
      </c>
      <c r="I1303" s="502">
        <v>0</v>
      </c>
      <c r="J1303" s="502">
        <v>803.7</v>
      </c>
      <c r="K1303" s="502">
        <v>803.7</v>
      </c>
      <c r="L1303" s="502">
        <v>0</v>
      </c>
      <c r="M1303" s="502">
        <v>0</v>
      </c>
      <c r="N1303" s="502">
        <v>100</v>
      </c>
      <c r="O1303" s="502">
        <v>100</v>
      </c>
      <c r="P1303" s="35" t="s">
        <v>206</v>
      </c>
      <c r="Q1303" s="468">
        <v>100</v>
      </c>
      <c r="R1303" s="468">
        <v>100</v>
      </c>
      <c r="S1303" s="468">
        <v>100</v>
      </c>
    </row>
    <row r="1304" spans="1:19" ht="46.15" customHeight="1" x14ac:dyDescent="0.25">
      <c r="A1304" s="529"/>
      <c r="B1304" s="552"/>
      <c r="C1304" s="501"/>
      <c r="D1304" s="503"/>
      <c r="E1304" s="503"/>
      <c r="F1304" s="503"/>
      <c r="G1304" s="503"/>
      <c r="H1304" s="503"/>
      <c r="I1304" s="503"/>
      <c r="J1304" s="503"/>
      <c r="K1304" s="503"/>
      <c r="L1304" s="503"/>
      <c r="M1304" s="503"/>
      <c r="N1304" s="503"/>
      <c r="O1304" s="503"/>
      <c r="P1304" s="22" t="s">
        <v>207</v>
      </c>
      <c r="Q1304" s="468">
        <v>100</v>
      </c>
      <c r="R1304" s="468">
        <v>100</v>
      </c>
      <c r="S1304" s="468">
        <v>100</v>
      </c>
    </row>
    <row r="1305" spans="1:19" ht="15" customHeight="1" x14ac:dyDescent="0.25">
      <c r="A1305" s="530" t="s">
        <v>191</v>
      </c>
      <c r="B1305" s="533" t="s">
        <v>208</v>
      </c>
      <c r="C1305" s="13" t="s">
        <v>569</v>
      </c>
      <c r="D1305" s="14">
        <f>SUM(D1306:D1316)</f>
        <v>640003.89999999991</v>
      </c>
      <c r="E1305" s="14">
        <f t="shared" ref="E1305:M1305" si="479">SUM(E1306:E1316)</f>
        <v>639353.29999999993</v>
      </c>
      <c r="F1305" s="14">
        <f t="shared" si="479"/>
        <v>0</v>
      </c>
      <c r="G1305" s="14">
        <f t="shared" si="479"/>
        <v>0</v>
      </c>
      <c r="H1305" s="14">
        <f t="shared" si="479"/>
        <v>75665.7</v>
      </c>
      <c r="I1305" s="14">
        <f t="shared" si="479"/>
        <v>75032.7</v>
      </c>
      <c r="J1305" s="14">
        <f t="shared" si="479"/>
        <v>564338.19999999984</v>
      </c>
      <c r="K1305" s="14">
        <f t="shared" si="479"/>
        <v>564320.6</v>
      </c>
      <c r="L1305" s="14">
        <f t="shared" si="479"/>
        <v>0</v>
      </c>
      <c r="M1305" s="14">
        <f t="shared" si="479"/>
        <v>0</v>
      </c>
      <c r="N1305" s="14">
        <v>100</v>
      </c>
      <c r="O1305" s="188">
        <f>E1305/D1305</f>
        <v>0.99898344369463998</v>
      </c>
      <c r="P1305" s="536" t="s">
        <v>21</v>
      </c>
      <c r="Q1305" s="536" t="s">
        <v>21</v>
      </c>
      <c r="R1305" s="536" t="s">
        <v>21</v>
      </c>
      <c r="S1305" s="536" t="s">
        <v>21</v>
      </c>
    </row>
    <row r="1306" spans="1:19" x14ac:dyDescent="0.25">
      <c r="A1306" s="531"/>
      <c r="B1306" s="534"/>
      <c r="C1306" s="12">
        <v>2014</v>
      </c>
      <c r="D1306" s="14">
        <f>SUM(D1317+D1328)</f>
        <v>40772</v>
      </c>
      <c r="E1306" s="14">
        <f t="shared" ref="E1306:M1306" si="480">SUM(E1317+E1328)</f>
        <v>40765.799999999996</v>
      </c>
      <c r="F1306" s="14">
        <f t="shared" si="480"/>
        <v>0</v>
      </c>
      <c r="G1306" s="14">
        <f t="shared" si="480"/>
        <v>0</v>
      </c>
      <c r="H1306" s="14">
        <f t="shared" si="480"/>
        <v>4510</v>
      </c>
      <c r="I1306" s="14">
        <f t="shared" si="480"/>
        <v>4510</v>
      </c>
      <c r="J1306" s="14">
        <f t="shared" si="480"/>
        <v>36262</v>
      </c>
      <c r="K1306" s="14">
        <f t="shared" si="480"/>
        <v>36255.799999999996</v>
      </c>
      <c r="L1306" s="14">
        <f t="shared" si="480"/>
        <v>0</v>
      </c>
      <c r="M1306" s="14">
        <f t="shared" si="480"/>
        <v>0</v>
      </c>
      <c r="N1306" s="14">
        <v>100</v>
      </c>
      <c r="O1306" s="14">
        <v>99.98</v>
      </c>
      <c r="P1306" s="537"/>
      <c r="Q1306" s="537"/>
      <c r="R1306" s="537"/>
      <c r="S1306" s="537"/>
    </row>
    <row r="1307" spans="1:19" x14ac:dyDescent="0.25">
      <c r="A1307" s="531"/>
      <c r="B1307" s="534"/>
      <c r="C1307" s="12">
        <v>2015</v>
      </c>
      <c r="D1307" s="14">
        <f>SUM(D1318)</f>
        <v>40486.6</v>
      </c>
      <c r="E1307" s="14">
        <f t="shared" ref="E1307:M1307" si="481">SUM(E1318)</f>
        <v>40485.699999999997</v>
      </c>
      <c r="F1307" s="14">
        <f t="shared" si="481"/>
        <v>0</v>
      </c>
      <c r="G1307" s="14">
        <f t="shared" si="481"/>
        <v>0</v>
      </c>
      <c r="H1307" s="14">
        <f t="shared" si="481"/>
        <v>4528</v>
      </c>
      <c r="I1307" s="14">
        <f t="shared" si="481"/>
        <v>4528</v>
      </c>
      <c r="J1307" s="14">
        <f t="shared" si="481"/>
        <v>35958.6</v>
      </c>
      <c r="K1307" s="14">
        <f t="shared" si="481"/>
        <v>35957.699999999997</v>
      </c>
      <c r="L1307" s="14">
        <f t="shared" si="481"/>
        <v>0</v>
      </c>
      <c r="M1307" s="14">
        <f t="shared" si="481"/>
        <v>0</v>
      </c>
      <c r="N1307" s="14">
        <v>100</v>
      </c>
      <c r="O1307" s="14">
        <v>100</v>
      </c>
      <c r="P1307" s="537"/>
      <c r="Q1307" s="537"/>
      <c r="R1307" s="537"/>
      <c r="S1307" s="537"/>
    </row>
    <row r="1308" spans="1:19" x14ac:dyDescent="0.25">
      <c r="A1308" s="531"/>
      <c r="B1308" s="534"/>
      <c r="C1308" s="12">
        <v>2016</v>
      </c>
      <c r="D1308" s="14">
        <f>SUM(D1319)</f>
        <v>52162.2</v>
      </c>
      <c r="E1308" s="14">
        <f t="shared" ref="E1308:M1308" si="482">SUM(E1319)</f>
        <v>52161</v>
      </c>
      <c r="F1308" s="14">
        <f t="shared" si="482"/>
        <v>0</v>
      </c>
      <c r="G1308" s="14">
        <f t="shared" si="482"/>
        <v>0</v>
      </c>
      <c r="H1308" s="14">
        <f t="shared" si="482"/>
        <v>4511</v>
      </c>
      <c r="I1308" s="14">
        <f t="shared" si="482"/>
        <v>4511</v>
      </c>
      <c r="J1308" s="14">
        <f t="shared" si="482"/>
        <v>47651.199999999997</v>
      </c>
      <c r="K1308" s="14">
        <f t="shared" si="482"/>
        <v>47650</v>
      </c>
      <c r="L1308" s="14">
        <f t="shared" si="482"/>
        <v>0</v>
      </c>
      <c r="M1308" s="14">
        <f t="shared" si="482"/>
        <v>0</v>
      </c>
      <c r="N1308" s="14">
        <v>100</v>
      </c>
      <c r="O1308" s="14">
        <v>100</v>
      </c>
      <c r="P1308" s="537"/>
      <c r="Q1308" s="537"/>
      <c r="R1308" s="537"/>
      <c r="S1308" s="537"/>
    </row>
    <row r="1309" spans="1:19" x14ac:dyDescent="0.25">
      <c r="A1309" s="531"/>
      <c r="B1309" s="534"/>
      <c r="C1309" s="12">
        <v>2017</v>
      </c>
      <c r="D1309" s="14">
        <f>SUM(D1320)</f>
        <v>53022.5</v>
      </c>
      <c r="E1309" s="14">
        <f t="shared" ref="E1309:M1309" si="483">SUM(E1320)</f>
        <v>53021.599999999999</v>
      </c>
      <c r="F1309" s="14">
        <f t="shared" si="483"/>
        <v>0</v>
      </c>
      <c r="G1309" s="14">
        <f t="shared" si="483"/>
        <v>0</v>
      </c>
      <c r="H1309" s="14">
        <f t="shared" si="483"/>
        <v>4462</v>
      </c>
      <c r="I1309" s="14">
        <f t="shared" si="483"/>
        <v>4462</v>
      </c>
      <c r="J1309" s="14">
        <f t="shared" si="483"/>
        <v>48560.5</v>
      </c>
      <c r="K1309" s="14">
        <f t="shared" si="483"/>
        <v>48559.6</v>
      </c>
      <c r="L1309" s="14">
        <f t="shared" si="483"/>
        <v>0</v>
      </c>
      <c r="M1309" s="14">
        <f t="shared" si="483"/>
        <v>0</v>
      </c>
      <c r="N1309" s="14">
        <v>100</v>
      </c>
      <c r="O1309" s="14">
        <v>100</v>
      </c>
      <c r="P1309" s="537"/>
      <c r="Q1309" s="537"/>
      <c r="R1309" s="537"/>
      <c r="S1309" s="537"/>
    </row>
    <row r="1310" spans="1:19" x14ac:dyDescent="0.25">
      <c r="A1310" s="531"/>
      <c r="B1310" s="534"/>
      <c r="C1310" s="12">
        <v>2018</v>
      </c>
      <c r="D1310" s="14">
        <f>SUM(D1321)</f>
        <v>56249.8</v>
      </c>
      <c r="E1310" s="14">
        <f t="shared" ref="E1310:M1310" si="484">SUM(E1321)</f>
        <v>56248.3</v>
      </c>
      <c r="F1310" s="14">
        <f t="shared" si="484"/>
        <v>0</v>
      </c>
      <c r="G1310" s="14">
        <f t="shared" si="484"/>
        <v>0</v>
      </c>
      <c r="H1310" s="14">
        <f t="shared" si="484"/>
        <v>4592</v>
      </c>
      <c r="I1310" s="14">
        <f t="shared" si="484"/>
        <v>4592</v>
      </c>
      <c r="J1310" s="14">
        <f t="shared" si="484"/>
        <v>51657.8</v>
      </c>
      <c r="K1310" s="14">
        <f t="shared" si="484"/>
        <v>51656.3</v>
      </c>
      <c r="L1310" s="14">
        <f t="shared" si="484"/>
        <v>0</v>
      </c>
      <c r="M1310" s="14">
        <f t="shared" si="484"/>
        <v>0</v>
      </c>
      <c r="N1310" s="14">
        <v>100</v>
      </c>
      <c r="O1310" s="14">
        <v>100</v>
      </c>
      <c r="P1310" s="537"/>
      <c r="Q1310" s="537"/>
      <c r="R1310" s="537"/>
      <c r="S1310" s="537"/>
    </row>
    <row r="1311" spans="1:19" x14ac:dyDescent="0.25">
      <c r="A1311" s="531"/>
      <c r="B1311" s="534"/>
      <c r="C1311" s="12">
        <v>2019</v>
      </c>
      <c r="D1311" s="14">
        <f>SUM(D1322)</f>
        <v>52228.800000000003</v>
      </c>
      <c r="E1311" s="14">
        <f t="shared" ref="E1311:M1311" si="485">SUM(E1322)</f>
        <v>52228.800000000003</v>
      </c>
      <c r="F1311" s="14">
        <f t="shared" si="485"/>
        <v>0</v>
      </c>
      <c r="G1311" s="14">
        <f t="shared" si="485"/>
        <v>0</v>
      </c>
      <c r="H1311" s="14">
        <f t="shared" si="485"/>
        <v>4644</v>
      </c>
      <c r="I1311" s="14">
        <f t="shared" si="485"/>
        <v>4644</v>
      </c>
      <c r="J1311" s="14">
        <f t="shared" si="485"/>
        <v>47584.800000000003</v>
      </c>
      <c r="K1311" s="14">
        <f t="shared" si="485"/>
        <v>47584.800000000003</v>
      </c>
      <c r="L1311" s="14">
        <f t="shared" si="485"/>
        <v>0</v>
      </c>
      <c r="M1311" s="14">
        <f t="shared" si="485"/>
        <v>0</v>
      </c>
      <c r="N1311" s="14">
        <v>100</v>
      </c>
      <c r="O1311" s="14">
        <v>100</v>
      </c>
      <c r="P1311" s="537"/>
      <c r="Q1311" s="537"/>
      <c r="R1311" s="537"/>
      <c r="S1311" s="537"/>
    </row>
    <row r="1312" spans="1:19" x14ac:dyDescent="0.25">
      <c r="A1312" s="531"/>
      <c r="B1312" s="534"/>
      <c r="C1312" s="12">
        <v>2020</v>
      </c>
      <c r="D1312" s="14">
        <f>SUM(D1323+D1329)</f>
        <v>56074.5</v>
      </c>
      <c r="E1312" s="14">
        <f t="shared" ref="E1312:M1312" si="486">SUM(E1323+E1329)</f>
        <v>55441.5</v>
      </c>
      <c r="F1312" s="14">
        <f t="shared" si="486"/>
        <v>0</v>
      </c>
      <c r="G1312" s="14">
        <f t="shared" si="486"/>
        <v>0</v>
      </c>
      <c r="H1312" s="14">
        <f t="shared" si="486"/>
        <v>6803.4</v>
      </c>
      <c r="I1312" s="14">
        <f t="shared" si="486"/>
        <v>6170.4</v>
      </c>
      <c r="J1312" s="14">
        <f t="shared" si="486"/>
        <v>49271.1</v>
      </c>
      <c r="K1312" s="14">
        <f t="shared" si="486"/>
        <v>49271.1</v>
      </c>
      <c r="L1312" s="14">
        <f t="shared" si="486"/>
        <v>0</v>
      </c>
      <c r="M1312" s="14">
        <f t="shared" si="486"/>
        <v>0</v>
      </c>
      <c r="N1312" s="14">
        <v>100</v>
      </c>
      <c r="O1312" s="188">
        <f>E1312/D1312</f>
        <v>0.98871144637937025</v>
      </c>
      <c r="P1312" s="537"/>
      <c r="Q1312" s="537"/>
      <c r="R1312" s="537"/>
      <c r="S1312" s="537"/>
    </row>
    <row r="1313" spans="1:19" x14ac:dyDescent="0.25">
      <c r="A1313" s="531"/>
      <c r="B1313" s="534"/>
      <c r="C1313" s="12">
        <v>2021</v>
      </c>
      <c r="D1313" s="14">
        <f>SUM(D1324)</f>
        <v>56761.1</v>
      </c>
      <c r="E1313" s="14">
        <f t="shared" ref="E1313:M1313" si="487">SUM(E1324)</f>
        <v>56758.1</v>
      </c>
      <c r="F1313" s="14">
        <f t="shared" si="487"/>
        <v>0</v>
      </c>
      <c r="G1313" s="14">
        <f t="shared" si="487"/>
        <v>0</v>
      </c>
      <c r="H1313" s="14">
        <f t="shared" si="487"/>
        <v>4809</v>
      </c>
      <c r="I1313" s="14">
        <f t="shared" si="487"/>
        <v>4809</v>
      </c>
      <c r="J1313" s="14">
        <f t="shared" si="487"/>
        <v>51952.1</v>
      </c>
      <c r="K1313" s="14">
        <f t="shared" si="487"/>
        <v>51949.1</v>
      </c>
      <c r="L1313" s="14">
        <f t="shared" si="487"/>
        <v>0</v>
      </c>
      <c r="M1313" s="14">
        <f t="shared" si="487"/>
        <v>0</v>
      </c>
      <c r="N1313" s="14">
        <v>100</v>
      </c>
      <c r="O1313" s="274">
        <f>E1313/D1313</f>
        <v>0.99994714690166331</v>
      </c>
      <c r="P1313" s="537"/>
      <c r="Q1313" s="537"/>
      <c r="R1313" s="537"/>
      <c r="S1313" s="537"/>
    </row>
    <row r="1314" spans="1:19" x14ac:dyDescent="0.25">
      <c r="A1314" s="531"/>
      <c r="B1314" s="534"/>
      <c r="C1314" s="12">
        <v>2022</v>
      </c>
      <c r="D1314" s="14">
        <f>SUM(D1325)</f>
        <v>63883.3</v>
      </c>
      <c r="E1314" s="14">
        <f t="shared" ref="E1314:M1314" si="488">SUM(E1325)</f>
        <v>63883.1</v>
      </c>
      <c r="F1314" s="14">
        <f t="shared" si="488"/>
        <v>0</v>
      </c>
      <c r="G1314" s="14">
        <f t="shared" si="488"/>
        <v>0</v>
      </c>
      <c r="H1314" s="14">
        <f t="shared" si="488"/>
        <v>5402</v>
      </c>
      <c r="I1314" s="14">
        <f t="shared" si="488"/>
        <v>5402</v>
      </c>
      <c r="J1314" s="14">
        <f t="shared" si="488"/>
        <v>58481.3</v>
      </c>
      <c r="K1314" s="14">
        <f t="shared" si="488"/>
        <v>58481.1</v>
      </c>
      <c r="L1314" s="14">
        <f t="shared" si="488"/>
        <v>0</v>
      </c>
      <c r="M1314" s="14">
        <f t="shared" si="488"/>
        <v>0</v>
      </c>
      <c r="N1314" s="14">
        <v>100</v>
      </c>
      <c r="O1314" s="274">
        <f>E1314/D1314</f>
        <v>0.99999686929134834</v>
      </c>
      <c r="P1314" s="537"/>
      <c r="Q1314" s="537"/>
      <c r="R1314" s="537"/>
      <c r="S1314" s="537"/>
    </row>
    <row r="1315" spans="1:19" x14ac:dyDescent="0.25">
      <c r="A1315" s="531"/>
      <c r="B1315" s="534"/>
      <c r="C1315" s="12">
        <v>2023</v>
      </c>
      <c r="D1315" s="14">
        <f>SUM(D1326)</f>
        <v>79991.7</v>
      </c>
      <c r="E1315" s="14">
        <f t="shared" ref="E1315:M1315" si="489">SUM(E1326)</f>
        <v>79989.8</v>
      </c>
      <c r="F1315" s="14">
        <f t="shared" si="489"/>
        <v>0</v>
      </c>
      <c r="G1315" s="14">
        <f t="shared" si="489"/>
        <v>0</v>
      </c>
      <c r="H1315" s="14">
        <f t="shared" si="489"/>
        <v>22584.1</v>
      </c>
      <c r="I1315" s="14">
        <f t="shared" si="489"/>
        <v>22584.1</v>
      </c>
      <c r="J1315" s="14">
        <f t="shared" si="489"/>
        <v>57407.6</v>
      </c>
      <c r="K1315" s="14">
        <f t="shared" si="489"/>
        <v>57405.7</v>
      </c>
      <c r="L1315" s="14">
        <f t="shared" si="489"/>
        <v>0</v>
      </c>
      <c r="M1315" s="14">
        <f t="shared" si="489"/>
        <v>0</v>
      </c>
      <c r="N1315" s="14">
        <v>100</v>
      </c>
      <c r="O1315" s="274">
        <f>E1315/D1315</f>
        <v>0.99997624753568193</v>
      </c>
      <c r="P1315" s="537"/>
      <c r="Q1315" s="537"/>
      <c r="R1315" s="537"/>
      <c r="S1315" s="537"/>
    </row>
    <row r="1316" spans="1:19" x14ac:dyDescent="0.25">
      <c r="A1316" s="532"/>
      <c r="B1316" s="535"/>
      <c r="C1316" s="12">
        <v>2024</v>
      </c>
      <c r="D1316" s="14">
        <f>SUM(D1327)</f>
        <v>88371.4</v>
      </c>
      <c r="E1316" s="14">
        <f t="shared" ref="E1316:M1316" si="490">SUM(E1327)</f>
        <v>88369.600000000006</v>
      </c>
      <c r="F1316" s="14">
        <f t="shared" si="490"/>
        <v>0</v>
      </c>
      <c r="G1316" s="14">
        <f t="shared" si="490"/>
        <v>0</v>
      </c>
      <c r="H1316" s="14">
        <f t="shared" si="490"/>
        <v>8820.2000000000007</v>
      </c>
      <c r="I1316" s="14">
        <f t="shared" si="490"/>
        <v>8820.2000000000007</v>
      </c>
      <c r="J1316" s="14">
        <f t="shared" si="490"/>
        <v>79551.199999999997</v>
      </c>
      <c r="K1316" s="14">
        <f t="shared" si="490"/>
        <v>79549.399999999994</v>
      </c>
      <c r="L1316" s="14">
        <f t="shared" si="490"/>
        <v>0</v>
      </c>
      <c r="M1316" s="14">
        <f t="shared" si="490"/>
        <v>0</v>
      </c>
      <c r="N1316" s="14">
        <v>100</v>
      </c>
      <c r="O1316" s="274">
        <v>1</v>
      </c>
      <c r="P1316" s="538"/>
      <c r="Q1316" s="538"/>
      <c r="R1316" s="538"/>
      <c r="S1316" s="538"/>
    </row>
    <row r="1317" spans="1:19" ht="15" customHeight="1" x14ac:dyDescent="0.25">
      <c r="A1317" s="527" t="s">
        <v>193</v>
      </c>
      <c r="B1317" s="500" t="s">
        <v>210</v>
      </c>
      <c r="C1317" s="6">
        <v>2014</v>
      </c>
      <c r="D1317" s="70">
        <v>40441</v>
      </c>
      <c r="E1317" s="70">
        <v>40435.699999999997</v>
      </c>
      <c r="F1317" s="70">
        <v>0</v>
      </c>
      <c r="G1317" s="70">
        <v>0</v>
      </c>
      <c r="H1317" s="70">
        <v>4510</v>
      </c>
      <c r="I1317" s="70">
        <v>4510</v>
      </c>
      <c r="J1317" s="70">
        <v>35931</v>
      </c>
      <c r="K1317" s="70">
        <v>35925.699999999997</v>
      </c>
      <c r="L1317" s="70">
        <v>0</v>
      </c>
      <c r="M1317" s="70">
        <v>0</v>
      </c>
      <c r="N1317" s="70">
        <v>100</v>
      </c>
      <c r="O1317" s="70">
        <v>99.99</v>
      </c>
      <c r="P1317" s="500" t="s">
        <v>209</v>
      </c>
      <c r="Q1317" s="23">
        <v>100</v>
      </c>
      <c r="R1317" s="23">
        <v>100</v>
      </c>
      <c r="S1317" s="23">
        <v>100</v>
      </c>
    </row>
    <row r="1318" spans="1:19" x14ac:dyDescent="0.25">
      <c r="A1318" s="528"/>
      <c r="B1318" s="507"/>
      <c r="C1318" s="6">
        <v>2015</v>
      </c>
      <c r="D1318" s="70">
        <v>40486.6</v>
      </c>
      <c r="E1318" s="70">
        <v>40485.699999999997</v>
      </c>
      <c r="F1318" s="70">
        <v>0</v>
      </c>
      <c r="G1318" s="70">
        <v>0</v>
      </c>
      <c r="H1318" s="70">
        <v>4528</v>
      </c>
      <c r="I1318" s="70">
        <v>4528</v>
      </c>
      <c r="J1318" s="70">
        <v>35958.6</v>
      </c>
      <c r="K1318" s="70">
        <v>35957.699999999997</v>
      </c>
      <c r="L1318" s="70">
        <v>0</v>
      </c>
      <c r="M1318" s="70">
        <v>0</v>
      </c>
      <c r="N1318" s="70">
        <v>100</v>
      </c>
      <c r="O1318" s="70">
        <v>100</v>
      </c>
      <c r="P1318" s="507"/>
      <c r="Q1318" s="67">
        <v>100</v>
      </c>
      <c r="R1318" s="67">
        <v>100</v>
      </c>
      <c r="S1318" s="67">
        <v>100</v>
      </c>
    </row>
    <row r="1319" spans="1:19" x14ac:dyDescent="0.25">
      <c r="A1319" s="528"/>
      <c r="B1319" s="507"/>
      <c r="C1319" s="6">
        <v>2016</v>
      </c>
      <c r="D1319" s="70">
        <v>52162.2</v>
      </c>
      <c r="E1319" s="70">
        <v>52161</v>
      </c>
      <c r="F1319" s="70">
        <v>0</v>
      </c>
      <c r="G1319" s="70">
        <v>0</v>
      </c>
      <c r="H1319" s="70">
        <v>4511</v>
      </c>
      <c r="I1319" s="70">
        <v>4511</v>
      </c>
      <c r="J1319" s="70">
        <v>47651.199999999997</v>
      </c>
      <c r="K1319" s="70">
        <v>47650</v>
      </c>
      <c r="L1319" s="70">
        <v>0</v>
      </c>
      <c r="M1319" s="70">
        <v>0</v>
      </c>
      <c r="N1319" s="70">
        <v>100</v>
      </c>
      <c r="O1319" s="70">
        <v>100</v>
      </c>
      <c r="P1319" s="507"/>
      <c r="Q1319" s="98">
        <v>100</v>
      </c>
      <c r="R1319" s="98">
        <v>100</v>
      </c>
      <c r="S1319" s="98">
        <v>100</v>
      </c>
    </row>
    <row r="1320" spans="1:19" x14ac:dyDescent="0.25">
      <c r="A1320" s="528"/>
      <c r="B1320" s="507"/>
      <c r="C1320" s="6">
        <v>2017</v>
      </c>
      <c r="D1320" s="70">
        <v>53022.5</v>
      </c>
      <c r="E1320" s="70">
        <v>53021.599999999999</v>
      </c>
      <c r="F1320" s="70">
        <v>0</v>
      </c>
      <c r="G1320" s="70">
        <v>0</v>
      </c>
      <c r="H1320" s="70">
        <v>4462</v>
      </c>
      <c r="I1320" s="70">
        <v>4462</v>
      </c>
      <c r="J1320" s="70">
        <v>48560.5</v>
      </c>
      <c r="K1320" s="70">
        <v>48559.6</v>
      </c>
      <c r="L1320" s="70">
        <v>0</v>
      </c>
      <c r="M1320" s="70">
        <v>0</v>
      </c>
      <c r="N1320" s="70">
        <v>100</v>
      </c>
      <c r="O1320" s="70">
        <v>100</v>
      </c>
      <c r="P1320" s="507"/>
      <c r="Q1320" s="114">
        <v>100</v>
      </c>
      <c r="R1320" s="114">
        <v>100</v>
      </c>
      <c r="S1320" s="114">
        <v>100</v>
      </c>
    </row>
    <row r="1321" spans="1:19" x14ac:dyDescent="0.25">
      <c r="A1321" s="528"/>
      <c r="B1321" s="507"/>
      <c r="C1321" s="6">
        <v>2018</v>
      </c>
      <c r="D1321" s="70">
        <v>56249.8</v>
      </c>
      <c r="E1321" s="70">
        <v>56248.3</v>
      </c>
      <c r="F1321" s="70">
        <v>0</v>
      </c>
      <c r="G1321" s="70">
        <v>0</v>
      </c>
      <c r="H1321" s="70">
        <v>4592</v>
      </c>
      <c r="I1321" s="70">
        <v>4592</v>
      </c>
      <c r="J1321" s="70">
        <v>51657.8</v>
      </c>
      <c r="K1321" s="70">
        <v>51656.3</v>
      </c>
      <c r="L1321" s="70">
        <v>0</v>
      </c>
      <c r="M1321" s="70">
        <v>0</v>
      </c>
      <c r="N1321" s="70">
        <v>100</v>
      </c>
      <c r="O1321" s="70">
        <v>100</v>
      </c>
      <c r="P1321" s="507"/>
      <c r="Q1321" s="141">
        <v>100</v>
      </c>
      <c r="R1321" s="141">
        <v>100</v>
      </c>
      <c r="S1321" s="141">
        <v>100</v>
      </c>
    </row>
    <row r="1322" spans="1:19" x14ac:dyDescent="0.25">
      <c r="A1322" s="528"/>
      <c r="B1322" s="507"/>
      <c r="C1322" s="6">
        <v>2019</v>
      </c>
      <c r="D1322" s="70">
        <v>52228.800000000003</v>
      </c>
      <c r="E1322" s="70">
        <v>52228.800000000003</v>
      </c>
      <c r="F1322" s="70">
        <v>0</v>
      </c>
      <c r="G1322" s="70">
        <v>0</v>
      </c>
      <c r="H1322" s="70">
        <v>4644</v>
      </c>
      <c r="I1322" s="70">
        <v>4644</v>
      </c>
      <c r="J1322" s="70">
        <v>47584.800000000003</v>
      </c>
      <c r="K1322" s="70">
        <v>47584.800000000003</v>
      </c>
      <c r="L1322" s="70">
        <v>0</v>
      </c>
      <c r="M1322" s="70">
        <v>0</v>
      </c>
      <c r="N1322" s="70">
        <v>100</v>
      </c>
      <c r="O1322" s="70">
        <v>100</v>
      </c>
      <c r="P1322" s="507"/>
      <c r="Q1322" s="161">
        <v>100</v>
      </c>
      <c r="R1322" s="161">
        <v>100</v>
      </c>
      <c r="S1322" s="161">
        <v>100</v>
      </c>
    </row>
    <row r="1323" spans="1:19" x14ac:dyDescent="0.25">
      <c r="A1323" s="528"/>
      <c r="B1323" s="507"/>
      <c r="C1323" s="184">
        <v>2020</v>
      </c>
      <c r="D1323" s="70">
        <v>54075.1</v>
      </c>
      <c r="E1323" s="70">
        <v>54075.1</v>
      </c>
      <c r="F1323" s="70">
        <v>0</v>
      </c>
      <c r="G1323" s="70">
        <v>0</v>
      </c>
      <c r="H1323" s="70">
        <v>4804</v>
      </c>
      <c r="I1323" s="70">
        <v>4804</v>
      </c>
      <c r="J1323" s="70">
        <v>49271.1</v>
      </c>
      <c r="K1323" s="70">
        <v>49271.1</v>
      </c>
      <c r="L1323" s="70">
        <v>0</v>
      </c>
      <c r="M1323" s="70">
        <v>0</v>
      </c>
      <c r="N1323" s="70">
        <v>100</v>
      </c>
      <c r="O1323" s="189">
        <f>E1323/D1323</f>
        <v>1</v>
      </c>
      <c r="P1323" s="507"/>
      <c r="Q1323" s="185">
        <v>100</v>
      </c>
      <c r="R1323" s="185">
        <v>100</v>
      </c>
      <c r="S1323" s="185">
        <v>100</v>
      </c>
    </row>
    <row r="1324" spans="1:19" x14ac:dyDescent="0.25">
      <c r="A1324" s="528"/>
      <c r="B1324" s="507"/>
      <c r="C1324" s="250">
        <v>2021</v>
      </c>
      <c r="D1324" s="70">
        <v>56761.1</v>
      </c>
      <c r="E1324" s="70">
        <v>56758.1</v>
      </c>
      <c r="F1324" s="70">
        <v>0</v>
      </c>
      <c r="G1324" s="70">
        <v>0</v>
      </c>
      <c r="H1324" s="70">
        <v>4809</v>
      </c>
      <c r="I1324" s="70">
        <v>4809</v>
      </c>
      <c r="J1324" s="70">
        <v>51952.1</v>
      </c>
      <c r="K1324" s="70">
        <v>51949.1</v>
      </c>
      <c r="L1324" s="70">
        <v>0</v>
      </c>
      <c r="M1324" s="70">
        <v>0</v>
      </c>
      <c r="N1324" s="70">
        <v>100</v>
      </c>
      <c r="O1324" s="277">
        <f>E1324/D1324</f>
        <v>0.99994714690166331</v>
      </c>
      <c r="P1324" s="507"/>
      <c r="Q1324" s="256">
        <v>100</v>
      </c>
      <c r="R1324" s="256">
        <v>100</v>
      </c>
      <c r="S1324" s="256">
        <v>100</v>
      </c>
    </row>
    <row r="1325" spans="1:19" x14ac:dyDescent="0.25">
      <c r="A1325" s="528"/>
      <c r="B1325" s="507"/>
      <c r="C1325" s="308">
        <v>2022</v>
      </c>
      <c r="D1325" s="70">
        <v>63883.3</v>
      </c>
      <c r="E1325" s="70">
        <v>63883.1</v>
      </c>
      <c r="F1325" s="70">
        <v>0</v>
      </c>
      <c r="G1325" s="70">
        <v>0</v>
      </c>
      <c r="H1325" s="70">
        <v>5402</v>
      </c>
      <c r="I1325" s="70">
        <v>5402</v>
      </c>
      <c r="J1325" s="70">
        <v>58481.3</v>
      </c>
      <c r="K1325" s="70">
        <v>58481.1</v>
      </c>
      <c r="L1325" s="70">
        <v>0</v>
      </c>
      <c r="M1325" s="70">
        <v>0</v>
      </c>
      <c r="N1325" s="70">
        <v>100</v>
      </c>
      <c r="O1325" s="277">
        <v>1</v>
      </c>
      <c r="P1325" s="507"/>
      <c r="Q1325" s="315">
        <v>100</v>
      </c>
      <c r="R1325" s="315">
        <v>100</v>
      </c>
      <c r="S1325" s="315">
        <v>100</v>
      </c>
    </row>
    <row r="1326" spans="1:19" x14ac:dyDescent="0.25">
      <c r="A1326" s="528"/>
      <c r="B1326" s="507"/>
      <c r="C1326" s="386">
        <v>2023</v>
      </c>
      <c r="D1326" s="70">
        <v>79991.7</v>
      </c>
      <c r="E1326" s="70">
        <v>79989.8</v>
      </c>
      <c r="F1326" s="70">
        <v>0</v>
      </c>
      <c r="G1326" s="70">
        <v>0</v>
      </c>
      <c r="H1326" s="70">
        <v>22584.1</v>
      </c>
      <c r="I1326" s="70">
        <v>22584.1</v>
      </c>
      <c r="J1326" s="70">
        <v>57407.6</v>
      </c>
      <c r="K1326" s="70">
        <v>57405.7</v>
      </c>
      <c r="L1326" s="70">
        <v>0</v>
      </c>
      <c r="M1326" s="70">
        <v>0</v>
      </c>
      <c r="N1326" s="70">
        <v>100</v>
      </c>
      <c r="O1326" s="189">
        <f>E1326/D1326</f>
        <v>0.99997624753568193</v>
      </c>
      <c r="P1326" s="507"/>
      <c r="Q1326" s="387">
        <v>100</v>
      </c>
      <c r="R1326" s="387">
        <v>100</v>
      </c>
      <c r="S1326" s="387">
        <v>100</v>
      </c>
    </row>
    <row r="1327" spans="1:19" x14ac:dyDescent="0.25">
      <c r="A1327" s="529"/>
      <c r="B1327" s="501"/>
      <c r="C1327" s="456">
        <v>2024</v>
      </c>
      <c r="D1327" s="70">
        <v>88371.4</v>
      </c>
      <c r="E1327" s="70">
        <v>88369.600000000006</v>
      </c>
      <c r="F1327" s="70">
        <v>0</v>
      </c>
      <c r="G1327" s="70">
        <v>0</v>
      </c>
      <c r="H1327" s="70">
        <v>8820.2000000000007</v>
      </c>
      <c r="I1327" s="70">
        <v>8820.2000000000007</v>
      </c>
      <c r="J1327" s="70">
        <v>79551.199999999997</v>
      </c>
      <c r="K1327" s="70">
        <v>79549.399999999994</v>
      </c>
      <c r="L1327" s="70">
        <v>0</v>
      </c>
      <c r="M1327" s="70">
        <v>0</v>
      </c>
      <c r="N1327" s="70">
        <v>100</v>
      </c>
      <c r="O1327" s="189">
        <v>1</v>
      </c>
      <c r="P1327" s="501"/>
      <c r="Q1327" s="468">
        <v>100</v>
      </c>
      <c r="R1327" s="468">
        <v>100</v>
      </c>
      <c r="S1327" s="468">
        <v>100</v>
      </c>
    </row>
    <row r="1328" spans="1:19" ht="69" customHeight="1" x14ac:dyDescent="0.25">
      <c r="A1328" s="33" t="s">
        <v>196</v>
      </c>
      <c r="B1328" s="6" t="s">
        <v>211</v>
      </c>
      <c r="C1328" s="6">
        <v>2014</v>
      </c>
      <c r="D1328" s="70">
        <v>331</v>
      </c>
      <c r="E1328" s="70">
        <v>330.1</v>
      </c>
      <c r="F1328" s="70">
        <v>0</v>
      </c>
      <c r="G1328" s="70">
        <v>0</v>
      </c>
      <c r="H1328" s="70">
        <v>0</v>
      </c>
      <c r="I1328" s="70">
        <v>0</v>
      </c>
      <c r="J1328" s="70">
        <v>331</v>
      </c>
      <c r="K1328" s="70">
        <v>330.1</v>
      </c>
      <c r="L1328" s="70">
        <v>0</v>
      </c>
      <c r="M1328" s="70">
        <v>0</v>
      </c>
      <c r="N1328" s="70">
        <v>100</v>
      </c>
      <c r="O1328" s="70">
        <v>99.73</v>
      </c>
      <c r="P1328" s="22" t="s">
        <v>212</v>
      </c>
      <c r="Q1328" s="23">
        <v>0</v>
      </c>
      <c r="R1328" s="23">
        <v>0</v>
      </c>
      <c r="S1328" s="23">
        <v>100</v>
      </c>
    </row>
    <row r="1329" spans="1:19" ht="69" customHeight="1" x14ac:dyDescent="0.25">
      <c r="A1329" s="176" t="s">
        <v>375</v>
      </c>
      <c r="B1329" s="184" t="s">
        <v>376</v>
      </c>
      <c r="C1329" s="184">
        <v>2020</v>
      </c>
      <c r="D1329" s="70">
        <v>1999.4</v>
      </c>
      <c r="E1329" s="70">
        <v>1366.4</v>
      </c>
      <c r="F1329" s="70">
        <v>0</v>
      </c>
      <c r="G1329" s="70">
        <v>0</v>
      </c>
      <c r="H1329" s="70">
        <v>1999.4</v>
      </c>
      <c r="I1329" s="70">
        <v>1366.4</v>
      </c>
      <c r="J1329" s="70">
        <v>0</v>
      </c>
      <c r="K1329" s="70">
        <v>0</v>
      </c>
      <c r="L1329" s="70">
        <v>0</v>
      </c>
      <c r="M1329" s="70">
        <v>0</v>
      </c>
      <c r="N1329" s="70">
        <v>100</v>
      </c>
      <c r="O1329" s="189">
        <f>E1329/D1329</f>
        <v>0.68340502150645199</v>
      </c>
      <c r="P1329" s="99" t="s">
        <v>377</v>
      </c>
      <c r="Q1329" s="181">
        <v>100</v>
      </c>
      <c r="R1329" s="181">
        <v>100</v>
      </c>
      <c r="S1329" s="181">
        <v>100</v>
      </c>
    </row>
    <row r="1330" spans="1:19" ht="15" customHeight="1" x14ac:dyDescent="0.25">
      <c r="A1330" s="530" t="s">
        <v>316</v>
      </c>
      <c r="B1330" s="533" t="s">
        <v>213</v>
      </c>
      <c r="C1330" s="13" t="s">
        <v>569</v>
      </c>
      <c r="D1330" s="14">
        <f>SUM(D1331:D1341)</f>
        <v>584773</v>
      </c>
      <c r="E1330" s="14">
        <f t="shared" ref="E1330:M1330" si="491">SUM(E1331:E1341)</f>
        <v>584633.4</v>
      </c>
      <c r="F1330" s="14">
        <f t="shared" si="491"/>
        <v>0</v>
      </c>
      <c r="G1330" s="14">
        <f t="shared" si="491"/>
        <v>0</v>
      </c>
      <c r="H1330" s="14">
        <f t="shared" si="491"/>
        <v>5253</v>
      </c>
      <c r="I1330" s="14">
        <f t="shared" si="491"/>
        <v>5253</v>
      </c>
      <c r="J1330" s="14">
        <f t="shared" si="491"/>
        <v>579520</v>
      </c>
      <c r="K1330" s="14">
        <f t="shared" si="491"/>
        <v>579380.4</v>
      </c>
      <c r="L1330" s="14">
        <f t="shared" si="491"/>
        <v>0</v>
      </c>
      <c r="M1330" s="14">
        <f t="shared" si="491"/>
        <v>0</v>
      </c>
      <c r="N1330" s="14">
        <v>100</v>
      </c>
      <c r="O1330" s="188">
        <f>E1330/D1330</f>
        <v>0.99976127488786248</v>
      </c>
      <c r="P1330" s="536" t="s">
        <v>21</v>
      </c>
      <c r="Q1330" s="536" t="s">
        <v>21</v>
      </c>
      <c r="R1330" s="536" t="s">
        <v>21</v>
      </c>
      <c r="S1330" s="536" t="s">
        <v>21</v>
      </c>
    </row>
    <row r="1331" spans="1:19" x14ac:dyDescent="0.25">
      <c r="A1331" s="531"/>
      <c r="B1331" s="534"/>
      <c r="C1331" s="12">
        <v>2014</v>
      </c>
      <c r="D1331" s="14">
        <f>SUM(D1342)</f>
        <v>33807</v>
      </c>
      <c r="E1331" s="14">
        <f t="shared" ref="E1331:M1331" si="492">SUM(E1342)</f>
        <v>33805.5</v>
      </c>
      <c r="F1331" s="14">
        <f t="shared" si="492"/>
        <v>0</v>
      </c>
      <c r="G1331" s="14">
        <f t="shared" si="492"/>
        <v>0</v>
      </c>
      <c r="H1331" s="14">
        <f t="shared" si="492"/>
        <v>0</v>
      </c>
      <c r="I1331" s="14">
        <f t="shared" si="492"/>
        <v>0</v>
      </c>
      <c r="J1331" s="14">
        <f t="shared" si="492"/>
        <v>33807</v>
      </c>
      <c r="K1331" s="14">
        <f t="shared" si="492"/>
        <v>33805.5</v>
      </c>
      <c r="L1331" s="14">
        <f t="shared" si="492"/>
        <v>0</v>
      </c>
      <c r="M1331" s="14">
        <f t="shared" si="492"/>
        <v>0</v>
      </c>
      <c r="N1331" s="14">
        <v>100</v>
      </c>
      <c r="O1331" s="14">
        <v>100</v>
      </c>
      <c r="P1331" s="537"/>
      <c r="Q1331" s="537"/>
      <c r="R1331" s="537"/>
      <c r="S1331" s="537"/>
    </row>
    <row r="1332" spans="1:19" x14ac:dyDescent="0.25">
      <c r="A1332" s="531"/>
      <c r="B1332" s="534"/>
      <c r="C1332" s="12">
        <v>2015</v>
      </c>
      <c r="D1332" s="14">
        <f>SUM(D1343)</f>
        <v>34346.300000000003</v>
      </c>
      <c r="E1332" s="14">
        <f t="shared" ref="E1332:M1332" si="493">SUM(E1343)</f>
        <v>34345.699999999997</v>
      </c>
      <c r="F1332" s="14">
        <f t="shared" si="493"/>
        <v>0</v>
      </c>
      <c r="G1332" s="14">
        <f t="shared" si="493"/>
        <v>0</v>
      </c>
      <c r="H1332" s="14">
        <f t="shared" si="493"/>
        <v>0</v>
      </c>
      <c r="I1332" s="14">
        <f t="shared" si="493"/>
        <v>0</v>
      </c>
      <c r="J1332" s="14">
        <f t="shared" si="493"/>
        <v>34346.300000000003</v>
      </c>
      <c r="K1332" s="14">
        <f t="shared" si="493"/>
        <v>34345.699999999997</v>
      </c>
      <c r="L1332" s="14">
        <f t="shared" si="493"/>
        <v>0</v>
      </c>
      <c r="M1332" s="14">
        <f t="shared" si="493"/>
        <v>0</v>
      </c>
      <c r="N1332" s="14">
        <v>100</v>
      </c>
      <c r="O1332" s="14">
        <v>100</v>
      </c>
      <c r="P1332" s="537"/>
      <c r="Q1332" s="537"/>
      <c r="R1332" s="537"/>
      <c r="S1332" s="537"/>
    </row>
    <row r="1333" spans="1:19" x14ac:dyDescent="0.25">
      <c r="A1333" s="531"/>
      <c r="B1333" s="534"/>
      <c r="C1333" s="12">
        <v>2016</v>
      </c>
      <c r="D1333" s="14">
        <f>SUM(D1344)</f>
        <v>44294.9</v>
      </c>
      <c r="E1333" s="14">
        <f t="shared" ref="E1333:M1333" si="494">SUM(E1344)</f>
        <v>44294.400000000001</v>
      </c>
      <c r="F1333" s="14">
        <f t="shared" si="494"/>
        <v>0</v>
      </c>
      <c r="G1333" s="14">
        <f t="shared" si="494"/>
        <v>0</v>
      </c>
      <c r="H1333" s="14">
        <f t="shared" si="494"/>
        <v>0</v>
      </c>
      <c r="I1333" s="14">
        <f t="shared" si="494"/>
        <v>0</v>
      </c>
      <c r="J1333" s="14">
        <f t="shared" si="494"/>
        <v>44294.9</v>
      </c>
      <c r="K1333" s="14">
        <f t="shared" si="494"/>
        <v>44294.400000000001</v>
      </c>
      <c r="L1333" s="14">
        <f t="shared" si="494"/>
        <v>0</v>
      </c>
      <c r="M1333" s="14">
        <f t="shared" si="494"/>
        <v>0</v>
      </c>
      <c r="N1333" s="14">
        <v>100</v>
      </c>
      <c r="O1333" s="14">
        <v>100</v>
      </c>
      <c r="P1333" s="537"/>
      <c r="Q1333" s="537"/>
      <c r="R1333" s="537"/>
      <c r="S1333" s="537"/>
    </row>
    <row r="1334" spans="1:19" x14ac:dyDescent="0.25">
      <c r="A1334" s="531"/>
      <c r="B1334" s="534"/>
      <c r="C1334" s="12">
        <v>2017</v>
      </c>
      <c r="D1334" s="14">
        <f>SUM(D1345)</f>
        <v>37530.400000000001</v>
      </c>
      <c r="E1334" s="14">
        <f t="shared" ref="E1334:M1334" si="495">SUM(E1345)</f>
        <v>37529.9</v>
      </c>
      <c r="F1334" s="14">
        <f t="shared" si="495"/>
        <v>0</v>
      </c>
      <c r="G1334" s="14">
        <f t="shared" si="495"/>
        <v>0</v>
      </c>
      <c r="H1334" s="14">
        <f t="shared" si="495"/>
        <v>0</v>
      </c>
      <c r="I1334" s="14">
        <f t="shared" si="495"/>
        <v>0</v>
      </c>
      <c r="J1334" s="14">
        <f t="shared" si="495"/>
        <v>37530.400000000001</v>
      </c>
      <c r="K1334" s="14">
        <f t="shared" si="495"/>
        <v>37529.9</v>
      </c>
      <c r="L1334" s="14">
        <f t="shared" si="495"/>
        <v>0</v>
      </c>
      <c r="M1334" s="14">
        <f t="shared" si="495"/>
        <v>0</v>
      </c>
      <c r="N1334" s="14">
        <v>100</v>
      </c>
      <c r="O1334" s="14">
        <v>100</v>
      </c>
      <c r="P1334" s="537"/>
      <c r="Q1334" s="537"/>
      <c r="R1334" s="537"/>
      <c r="S1334" s="537"/>
    </row>
    <row r="1335" spans="1:19" x14ac:dyDescent="0.25">
      <c r="A1335" s="531"/>
      <c r="B1335" s="534"/>
      <c r="C1335" s="12">
        <v>2018</v>
      </c>
      <c r="D1335" s="14">
        <f>SUM(D1346)</f>
        <v>46645.7</v>
      </c>
      <c r="E1335" s="14">
        <f t="shared" ref="E1335:M1335" si="496">SUM(E1346)</f>
        <v>46645.1</v>
      </c>
      <c r="F1335" s="14">
        <f t="shared" si="496"/>
        <v>0</v>
      </c>
      <c r="G1335" s="14">
        <f t="shared" si="496"/>
        <v>0</v>
      </c>
      <c r="H1335" s="14">
        <f t="shared" si="496"/>
        <v>0</v>
      </c>
      <c r="I1335" s="14">
        <f t="shared" si="496"/>
        <v>0</v>
      </c>
      <c r="J1335" s="14">
        <f t="shared" si="496"/>
        <v>46645.7</v>
      </c>
      <c r="K1335" s="14">
        <f t="shared" si="496"/>
        <v>46645.1</v>
      </c>
      <c r="L1335" s="14">
        <f t="shared" si="496"/>
        <v>0</v>
      </c>
      <c r="M1335" s="14">
        <f t="shared" si="496"/>
        <v>0</v>
      </c>
      <c r="N1335" s="14">
        <v>100</v>
      </c>
      <c r="O1335" s="14">
        <v>100</v>
      </c>
      <c r="P1335" s="537"/>
      <c r="Q1335" s="537"/>
      <c r="R1335" s="537"/>
      <c r="S1335" s="537"/>
    </row>
    <row r="1336" spans="1:19" x14ac:dyDescent="0.25">
      <c r="A1336" s="531"/>
      <c r="B1336" s="534"/>
      <c r="C1336" s="12">
        <v>2019</v>
      </c>
      <c r="D1336" s="14">
        <f>SUM(D1348)</f>
        <v>44128.6</v>
      </c>
      <c r="E1336" s="14">
        <f t="shared" ref="E1336:M1336" si="497">SUM(E1348)</f>
        <v>43996.4</v>
      </c>
      <c r="F1336" s="14">
        <f t="shared" si="497"/>
        <v>0</v>
      </c>
      <c r="G1336" s="14">
        <f t="shared" si="497"/>
        <v>0</v>
      </c>
      <c r="H1336" s="14">
        <f t="shared" si="497"/>
        <v>0</v>
      </c>
      <c r="I1336" s="14">
        <f t="shared" si="497"/>
        <v>0</v>
      </c>
      <c r="J1336" s="14">
        <f t="shared" si="497"/>
        <v>44128.6</v>
      </c>
      <c r="K1336" s="14">
        <f t="shared" si="497"/>
        <v>43996.4</v>
      </c>
      <c r="L1336" s="14">
        <f t="shared" si="497"/>
        <v>0</v>
      </c>
      <c r="M1336" s="14">
        <f t="shared" si="497"/>
        <v>0</v>
      </c>
      <c r="N1336" s="14">
        <v>100</v>
      </c>
      <c r="O1336" s="14">
        <v>99.7</v>
      </c>
      <c r="P1336" s="537"/>
      <c r="Q1336" s="537"/>
      <c r="R1336" s="537"/>
      <c r="S1336" s="537"/>
    </row>
    <row r="1337" spans="1:19" x14ac:dyDescent="0.25">
      <c r="A1337" s="531"/>
      <c r="B1337" s="534"/>
      <c r="C1337" s="12">
        <v>2020</v>
      </c>
      <c r="D1337" s="14">
        <f>SUM(D1350+D1360)</f>
        <v>55891</v>
      </c>
      <c r="E1337" s="14">
        <f t="shared" ref="E1337:M1337" si="498">SUM(E1350+E1360)</f>
        <v>55890.799999999996</v>
      </c>
      <c r="F1337" s="14">
        <f t="shared" si="498"/>
        <v>0</v>
      </c>
      <c r="G1337" s="14">
        <f t="shared" si="498"/>
        <v>0</v>
      </c>
      <c r="H1337" s="14">
        <f t="shared" si="498"/>
        <v>0</v>
      </c>
      <c r="I1337" s="14">
        <f t="shared" si="498"/>
        <v>0</v>
      </c>
      <c r="J1337" s="14">
        <f t="shared" si="498"/>
        <v>55891</v>
      </c>
      <c r="K1337" s="14">
        <f t="shared" si="498"/>
        <v>55890.799999999996</v>
      </c>
      <c r="L1337" s="14">
        <f t="shared" si="498"/>
        <v>0</v>
      </c>
      <c r="M1337" s="14">
        <f t="shared" si="498"/>
        <v>0</v>
      </c>
      <c r="N1337" s="14">
        <v>100</v>
      </c>
      <c r="O1337" s="14">
        <v>100</v>
      </c>
      <c r="P1337" s="537"/>
      <c r="Q1337" s="537"/>
      <c r="R1337" s="537"/>
      <c r="S1337" s="537"/>
    </row>
    <row r="1338" spans="1:19" x14ac:dyDescent="0.25">
      <c r="A1338" s="531"/>
      <c r="B1338" s="534"/>
      <c r="C1338" s="12">
        <v>2021</v>
      </c>
      <c r="D1338" s="14">
        <f>SUM(D1352+D1361)</f>
        <v>58864.299999999996</v>
      </c>
      <c r="E1338" s="14">
        <f t="shared" ref="E1338:M1338" si="499">SUM(E1352+E1361)</f>
        <v>58863.5</v>
      </c>
      <c r="F1338" s="14">
        <f t="shared" si="499"/>
        <v>0</v>
      </c>
      <c r="G1338" s="14">
        <f t="shared" si="499"/>
        <v>0</v>
      </c>
      <c r="H1338" s="14">
        <f t="shared" si="499"/>
        <v>0</v>
      </c>
      <c r="I1338" s="14">
        <f t="shared" si="499"/>
        <v>0</v>
      </c>
      <c r="J1338" s="14">
        <f t="shared" si="499"/>
        <v>58864.299999999996</v>
      </c>
      <c r="K1338" s="14">
        <f t="shared" si="499"/>
        <v>58863.5</v>
      </c>
      <c r="L1338" s="14">
        <f t="shared" si="499"/>
        <v>0</v>
      </c>
      <c r="M1338" s="14">
        <f t="shared" si="499"/>
        <v>0</v>
      </c>
      <c r="N1338" s="14">
        <v>100</v>
      </c>
      <c r="O1338" s="188">
        <f>E1338/D1338</f>
        <v>0.99998640941963135</v>
      </c>
      <c r="P1338" s="537"/>
      <c r="Q1338" s="537"/>
      <c r="R1338" s="537"/>
      <c r="S1338" s="537"/>
    </row>
    <row r="1339" spans="1:19" x14ac:dyDescent="0.25">
      <c r="A1339" s="531"/>
      <c r="B1339" s="534"/>
      <c r="C1339" s="12">
        <v>2022</v>
      </c>
      <c r="D1339" s="14">
        <f>SUM(D1354+D1362)</f>
        <v>66052.5</v>
      </c>
      <c r="E1339" s="14">
        <f t="shared" ref="E1339:M1339" si="500">SUM(E1354+E1362)</f>
        <v>66051.7</v>
      </c>
      <c r="F1339" s="14">
        <f t="shared" si="500"/>
        <v>0</v>
      </c>
      <c r="G1339" s="14">
        <f t="shared" si="500"/>
        <v>0</v>
      </c>
      <c r="H1339" s="14">
        <f t="shared" si="500"/>
        <v>0</v>
      </c>
      <c r="I1339" s="14">
        <f t="shared" si="500"/>
        <v>0</v>
      </c>
      <c r="J1339" s="14">
        <f t="shared" si="500"/>
        <v>66052.5</v>
      </c>
      <c r="K1339" s="14">
        <f t="shared" si="500"/>
        <v>66051.7</v>
      </c>
      <c r="L1339" s="14">
        <f t="shared" si="500"/>
        <v>0</v>
      </c>
      <c r="M1339" s="14">
        <f t="shared" si="500"/>
        <v>0</v>
      </c>
      <c r="N1339" s="14">
        <v>100</v>
      </c>
      <c r="O1339" s="188">
        <f>E1339/D1339</f>
        <v>0.99998788842208841</v>
      </c>
      <c r="P1339" s="537"/>
      <c r="Q1339" s="537"/>
      <c r="R1339" s="537"/>
      <c r="S1339" s="537"/>
    </row>
    <row r="1340" spans="1:19" x14ac:dyDescent="0.25">
      <c r="A1340" s="531"/>
      <c r="B1340" s="534"/>
      <c r="C1340" s="12">
        <v>2023</v>
      </c>
      <c r="D1340" s="14">
        <f>SUM(D1356+D1363)</f>
        <v>82643.399999999994</v>
      </c>
      <c r="E1340" s="14">
        <f t="shared" ref="E1340:M1340" si="501">SUM(E1356+E1363)</f>
        <v>82642.400000000009</v>
      </c>
      <c r="F1340" s="14">
        <f t="shared" si="501"/>
        <v>0</v>
      </c>
      <c r="G1340" s="14">
        <f t="shared" si="501"/>
        <v>0</v>
      </c>
      <c r="H1340" s="14">
        <f t="shared" si="501"/>
        <v>5253</v>
      </c>
      <c r="I1340" s="14">
        <f t="shared" si="501"/>
        <v>5253</v>
      </c>
      <c r="J1340" s="14">
        <f t="shared" si="501"/>
        <v>77390.400000000009</v>
      </c>
      <c r="K1340" s="14">
        <f t="shared" si="501"/>
        <v>77389.400000000009</v>
      </c>
      <c r="L1340" s="14">
        <f t="shared" si="501"/>
        <v>0</v>
      </c>
      <c r="M1340" s="14">
        <f t="shared" si="501"/>
        <v>0</v>
      </c>
      <c r="N1340" s="14">
        <v>100</v>
      </c>
      <c r="O1340" s="188">
        <f>E1340/D1340</f>
        <v>0.99998789982019154</v>
      </c>
      <c r="P1340" s="537"/>
      <c r="Q1340" s="537"/>
      <c r="R1340" s="537"/>
      <c r="S1340" s="537"/>
    </row>
    <row r="1341" spans="1:19" x14ac:dyDescent="0.25">
      <c r="A1341" s="532"/>
      <c r="B1341" s="535"/>
      <c r="C1341" s="12">
        <v>2024</v>
      </c>
      <c r="D1341" s="14">
        <f>SUM(D1358+D1364)</f>
        <v>80568.900000000009</v>
      </c>
      <c r="E1341" s="14">
        <f t="shared" ref="E1341:M1341" si="502">SUM(E1358+E1364)</f>
        <v>80568</v>
      </c>
      <c r="F1341" s="14">
        <f t="shared" si="502"/>
        <v>0</v>
      </c>
      <c r="G1341" s="14">
        <f t="shared" si="502"/>
        <v>0</v>
      </c>
      <c r="H1341" s="14">
        <f t="shared" si="502"/>
        <v>0</v>
      </c>
      <c r="I1341" s="14">
        <f t="shared" si="502"/>
        <v>0</v>
      </c>
      <c r="J1341" s="14">
        <f t="shared" si="502"/>
        <v>80568.900000000009</v>
      </c>
      <c r="K1341" s="14">
        <f t="shared" si="502"/>
        <v>80568</v>
      </c>
      <c r="L1341" s="14">
        <f t="shared" si="502"/>
        <v>0</v>
      </c>
      <c r="M1341" s="14">
        <f t="shared" si="502"/>
        <v>0</v>
      </c>
      <c r="N1341" s="14">
        <v>100</v>
      </c>
      <c r="O1341" s="188">
        <f>E1341/D1341</f>
        <v>0.99998882943666834</v>
      </c>
      <c r="P1341" s="538"/>
      <c r="Q1341" s="538"/>
      <c r="R1341" s="538"/>
      <c r="S1341" s="538"/>
    </row>
    <row r="1342" spans="1:19" ht="20.25" customHeight="1" x14ac:dyDescent="0.25">
      <c r="A1342" s="527" t="s">
        <v>317</v>
      </c>
      <c r="B1342" s="500" t="s">
        <v>214</v>
      </c>
      <c r="C1342" s="6">
        <v>2014</v>
      </c>
      <c r="D1342" s="70">
        <v>33807</v>
      </c>
      <c r="E1342" s="70">
        <v>33805.5</v>
      </c>
      <c r="F1342" s="70">
        <v>0</v>
      </c>
      <c r="G1342" s="70">
        <v>0</v>
      </c>
      <c r="H1342" s="70">
        <v>0</v>
      </c>
      <c r="I1342" s="70">
        <v>0</v>
      </c>
      <c r="J1342" s="70">
        <v>33807</v>
      </c>
      <c r="K1342" s="70">
        <v>33805.5</v>
      </c>
      <c r="L1342" s="70">
        <v>0</v>
      </c>
      <c r="M1342" s="70">
        <v>0</v>
      </c>
      <c r="N1342" s="70">
        <v>100</v>
      </c>
      <c r="O1342" s="70">
        <v>100</v>
      </c>
      <c r="P1342" s="500" t="s">
        <v>215</v>
      </c>
      <c r="Q1342" s="23">
        <v>0</v>
      </c>
      <c r="R1342" s="23">
        <v>0</v>
      </c>
      <c r="S1342" s="23">
        <v>100</v>
      </c>
    </row>
    <row r="1343" spans="1:19" ht="19.5" customHeight="1" x14ac:dyDescent="0.25">
      <c r="A1343" s="528"/>
      <c r="B1343" s="507"/>
      <c r="C1343" s="6">
        <v>2015</v>
      </c>
      <c r="D1343" s="70">
        <v>34346.300000000003</v>
      </c>
      <c r="E1343" s="70">
        <v>34345.699999999997</v>
      </c>
      <c r="F1343" s="70">
        <v>0</v>
      </c>
      <c r="G1343" s="70">
        <v>0</v>
      </c>
      <c r="H1343" s="70">
        <v>0</v>
      </c>
      <c r="I1343" s="70">
        <v>0</v>
      </c>
      <c r="J1343" s="70">
        <v>34346.300000000003</v>
      </c>
      <c r="K1343" s="70">
        <v>34345.699999999997</v>
      </c>
      <c r="L1343" s="70">
        <v>0</v>
      </c>
      <c r="M1343" s="70">
        <v>0</v>
      </c>
      <c r="N1343" s="70">
        <v>100</v>
      </c>
      <c r="O1343" s="70">
        <v>100</v>
      </c>
      <c r="P1343" s="507"/>
      <c r="Q1343" s="67">
        <v>0</v>
      </c>
      <c r="R1343" s="67">
        <v>0</v>
      </c>
      <c r="S1343" s="67">
        <v>100</v>
      </c>
    </row>
    <row r="1344" spans="1:19" ht="20.25" customHeight="1" x14ac:dyDescent="0.25">
      <c r="A1344" s="528"/>
      <c r="B1344" s="507"/>
      <c r="C1344" s="6">
        <v>2016</v>
      </c>
      <c r="D1344" s="70">
        <v>44294.9</v>
      </c>
      <c r="E1344" s="70">
        <v>44294.400000000001</v>
      </c>
      <c r="F1344" s="70">
        <v>0</v>
      </c>
      <c r="G1344" s="70">
        <v>0</v>
      </c>
      <c r="H1344" s="70">
        <v>0</v>
      </c>
      <c r="I1344" s="70">
        <v>0</v>
      </c>
      <c r="J1344" s="70">
        <v>44294.9</v>
      </c>
      <c r="K1344" s="70">
        <v>44294.400000000001</v>
      </c>
      <c r="L1344" s="70">
        <v>0</v>
      </c>
      <c r="M1344" s="70">
        <v>0</v>
      </c>
      <c r="N1344" s="70">
        <v>100</v>
      </c>
      <c r="O1344" s="70">
        <v>100</v>
      </c>
      <c r="P1344" s="507"/>
      <c r="Q1344" s="98">
        <v>0</v>
      </c>
      <c r="R1344" s="98">
        <v>0</v>
      </c>
      <c r="S1344" s="98">
        <v>100</v>
      </c>
    </row>
    <row r="1345" spans="1:19" ht="19.5" customHeight="1" x14ac:dyDescent="0.25">
      <c r="A1345" s="528"/>
      <c r="B1345" s="507"/>
      <c r="C1345" s="6">
        <v>2017</v>
      </c>
      <c r="D1345" s="70">
        <v>37530.400000000001</v>
      </c>
      <c r="E1345" s="70">
        <v>37529.9</v>
      </c>
      <c r="F1345" s="70">
        <v>0</v>
      </c>
      <c r="G1345" s="70">
        <v>0</v>
      </c>
      <c r="H1345" s="70">
        <v>0</v>
      </c>
      <c r="I1345" s="70">
        <v>0</v>
      </c>
      <c r="J1345" s="70">
        <v>37530.400000000001</v>
      </c>
      <c r="K1345" s="70">
        <v>37529.9</v>
      </c>
      <c r="L1345" s="70">
        <v>0</v>
      </c>
      <c r="M1345" s="70">
        <v>0</v>
      </c>
      <c r="N1345" s="70">
        <v>100</v>
      </c>
      <c r="O1345" s="70">
        <v>100</v>
      </c>
      <c r="P1345" s="501"/>
      <c r="Q1345" s="114">
        <v>0</v>
      </c>
      <c r="R1345" s="114">
        <v>0</v>
      </c>
      <c r="S1345" s="114">
        <v>100</v>
      </c>
    </row>
    <row r="1346" spans="1:19" ht="54.75" customHeight="1" x14ac:dyDescent="0.25">
      <c r="A1346" s="528"/>
      <c r="B1346" s="507"/>
      <c r="C1346" s="500">
        <v>2018</v>
      </c>
      <c r="D1346" s="502">
        <v>46645.7</v>
      </c>
      <c r="E1346" s="502">
        <v>46645.1</v>
      </c>
      <c r="F1346" s="502">
        <v>0</v>
      </c>
      <c r="G1346" s="502">
        <v>0</v>
      </c>
      <c r="H1346" s="502">
        <v>0</v>
      </c>
      <c r="I1346" s="502">
        <v>0</v>
      </c>
      <c r="J1346" s="502">
        <v>46645.7</v>
      </c>
      <c r="K1346" s="502">
        <v>46645.1</v>
      </c>
      <c r="L1346" s="502">
        <v>0</v>
      </c>
      <c r="M1346" s="502">
        <v>0</v>
      </c>
      <c r="N1346" s="502">
        <v>100</v>
      </c>
      <c r="O1346" s="502">
        <v>100</v>
      </c>
      <c r="P1346" s="147" t="s">
        <v>349</v>
      </c>
      <c r="Q1346" s="134">
        <v>100</v>
      </c>
      <c r="R1346" s="134">
        <v>100</v>
      </c>
      <c r="S1346" s="134">
        <v>100</v>
      </c>
    </row>
    <row r="1347" spans="1:19" ht="40.5" customHeight="1" x14ac:dyDescent="0.25">
      <c r="A1347" s="528"/>
      <c r="B1347" s="507"/>
      <c r="C1347" s="501"/>
      <c r="D1347" s="503"/>
      <c r="E1347" s="503"/>
      <c r="F1347" s="503"/>
      <c r="G1347" s="503"/>
      <c r="H1347" s="503"/>
      <c r="I1347" s="503"/>
      <c r="J1347" s="503"/>
      <c r="K1347" s="503"/>
      <c r="L1347" s="503"/>
      <c r="M1347" s="503"/>
      <c r="N1347" s="503"/>
      <c r="O1347" s="503"/>
      <c r="P1347" s="146" t="s">
        <v>350</v>
      </c>
      <c r="Q1347" s="134">
        <v>100</v>
      </c>
      <c r="R1347" s="134">
        <v>100</v>
      </c>
      <c r="S1347" s="134">
        <v>100</v>
      </c>
    </row>
    <row r="1348" spans="1:19" ht="55.5" customHeight="1" x14ac:dyDescent="0.25">
      <c r="A1348" s="528"/>
      <c r="B1348" s="507"/>
      <c r="C1348" s="500">
        <v>2019</v>
      </c>
      <c r="D1348" s="502">
        <v>44128.6</v>
      </c>
      <c r="E1348" s="502">
        <v>43996.4</v>
      </c>
      <c r="F1348" s="502">
        <v>0</v>
      </c>
      <c r="G1348" s="502">
        <v>0</v>
      </c>
      <c r="H1348" s="502">
        <v>0</v>
      </c>
      <c r="I1348" s="502">
        <v>0</v>
      </c>
      <c r="J1348" s="502">
        <v>44128.6</v>
      </c>
      <c r="K1348" s="502">
        <v>43996.4</v>
      </c>
      <c r="L1348" s="502">
        <v>0</v>
      </c>
      <c r="M1348" s="502">
        <v>0</v>
      </c>
      <c r="N1348" s="502">
        <v>100</v>
      </c>
      <c r="O1348" s="502">
        <v>99.7</v>
      </c>
      <c r="P1348" s="22" t="s">
        <v>349</v>
      </c>
      <c r="Q1348" s="156">
        <v>100</v>
      </c>
      <c r="R1348" s="156">
        <v>100</v>
      </c>
      <c r="S1348" s="156">
        <v>100</v>
      </c>
    </row>
    <row r="1349" spans="1:19" ht="40.5" customHeight="1" x14ac:dyDescent="0.25">
      <c r="A1349" s="528"/>
      <c r="B1349" s="507"/>
      <c r="C1349" s="501"/>
      <c r="D1349" s="503"/>
      <c r="E1349" s="503"/>
      <c r="F1349" s="503"/>
      <c r="G1349" s="503"/>
      <c r="H1349" s="503"/>
      <c r="I1349" s="503"/>
      <c r="J1349" s="503"/>
      <c r="K1349" s="503"/>
      <c r="L1349" s="503"/>
      <c r="M1349" s="503"/>
      <c r="N1349" s="503"/>
      <c r="O1349" s="503"/>
      <c r="P1349" s="146" t="s">
        <v>350</v>
      </c>
      <c r="Q1349" s="156">
        <v>100</v>
      </c>
      <c r="R1349" s="156">
        <v>100</v>
      </c>
      <c r="S1349" s="156">
        <v>100</v>
      </c>
    </row>
    <row r="1350" spans="1:19" ht="54" customHeight="1" x14ac:dyDescent="0.25">
      <c r="A1350" s="528"/>
      <c r="B1350" s="507"/>
      <c r="C1350" s="500">
        <v>2020</v>
      </c>
      <c r="D1350" s="502">
        <v>47629.7</v>
      </c>
      <c r="E1350" s="502">
        <v>47629.7</v>
      </c>
      <c r="F1350" s="502">
        <v>0</v>
      </c>
      <c r="G1350" s="502">
        <v>0</v>
      </c>
      <c r="H1350" s="502">
        <v>0</v>
      </c>
      <c r="I1350" s="502">
        <v>0</v>
      </c>
      <c r="J1350" s="502">
        <v>47629.7</v>
      </c>
      <c r="K1350" s="502">
        <v>47629.7</v>
      </c>
      <c r="L1350" s="502">
        <v>0</v>
      </c>
      <c r="M1350" s="502">
        <v>0</v>
      </c>
      <c r="N1350" s="502">
        <v>100</v>
      </c>
      <c r="O1350" s="502">
        <v>100</v>
      </c>
      <c r="P1350" s="22" t="s">
        <v>349</v>
      </c>
      <c r="Q1350" s="181">
        <v>100</v>
      </c>
      <c r="R1350" s="181">
        <v>100</v>
      </c>
      <c r="S1350" s="181">
        <v>100</v>
      </c>
    </row>
    <row r="1351" spans="1:19" ht="40.5" customHeight="1" x14ac:dyDescent="0.25">
      <c r="A1351" s="528"/>
      <c r="B1351" s="507"/>
      <c r="C1351" s="501"/>
      <c r="D1351" s="503"/>
      <c r="E1351" s="503"/>
      <c r="F1351" s="503"/>
      <c r="G1351" s="503"/>
      <c r="H1351" s="503"/>
      <c r="I1351" s="503"/>
      <c r="J1351" s="503"/>
      <c r="K1351" s="503"/>
      <c r="L1351" s="503"/>
      <c r="M1351" s="503"/>
      <c r="N1351" s="503"/>
      <c r="O1351" s="503"/>
      <c r="P1351" s="146" t="s">
        <v>350</v>
      </c>
      <c r="Q1351" s="181">
        <v>100</v>
      </c>
      <c r="R1351" s="181">
        <v>100</v>
      </c>
      <c r="S1351" s="181">
        <v>100</v>
      </c>
    </row>
    <row r="1352" spans="1:19" ht="52.5" customHeight="1" x14ac:dyDescent="0.25">
      <c r="A1352" s="528"/>
      <c r="B1352" s="507"/>
      <c r="C1352" s="500">
        <v>2021</v>
      </c>
      <c r="D1352" s="502">
        <v>51068.6</v>
      </c>
      <c r="E1352" s="502">
        <v>51068</v>
      </c>
      <c r="F1352" s="502">
        <v>0</v>
      </c>
      <c r="G1352" s="502">
        <v>0</v>
      </c>
      <c r="H1352" s="502">
        <v>0</v>
      </c>
      <c r="I1352" s="502">
        <v>0</v>
      </c>
      <c r="J1352" s="502">
        <v>51068.6</v>
      </c>
      <c r="K1352" s="502">
        <v>51068</v>
      </c>
      <c r="L1352" s="502">
        <v>0</v>
      </c>
      <c r="M1352" s="502">
        <v>0</v>
      </c>
      <c r="N1352" s="502">
        <v>100</v>
      </c>
      <c r="O1352" s="548">
        <f>E1352/D1352</f>
        <v>0.9999882510975433</v>
      </c>
      <c r="P1352" s="22" t="s">
        <v>349</v>
      </c>
      <c r="Q1352" s="254">
        <v>100</v>
      </c>
      <c r="R1352" s="254">
        <v>100</v>
      </c>
      <c r="S1352" s="254">
        <v>100</v>
      </c>
    </row>
    <row r="1353" spans="1:19" ht="40.5" customHeight="1" x14ac:dyDescent="0.25">
      <c r="A1353" s="528"/>
      <c r="B1353" s="507"/>
      <c r="C1353" s="501"/>
      <c r="D1353" s="503"/>
      <c r="E1353" s="503"/>
      <c r="F1353" s="503"/>
      <c r="G1353" s="503"/>
      <c r="H1353" s="503"/>
      <c r="I1353" s="503"/>
      <c r="J1353" s="503"/>
      <c r="K1353" s="503"/>
      <c r="L1353" s="503"/>
      <c r="M1353" s="503"/>
      <c r="N1353" s="503"/>
      <c r="O1353" s="549"/>
      <c r="P1353" s="146" t="s">
        <v>350</v>
      </c>
      <c r="Q1353" s="254">
        <v>100</v>
      </c>
      <c r="R1353" s="254">
        <v>100</v>
      </c>
      <c r="S1353" s="254">
        <v>100</v>
      </c>
    </row>
    <row r="1354" spans="1:19" ht="54" customHeight="1" x14ac:dyDescent="0.25">
      <c r="A1354" s="528"/>
      <c r="B1354" s="507"/>
      <c r="C1354" s="500">
        <v>2022</v>
      </c>
      <c r="D1354" s="502">
        <v>57435</v>
      </c>
      <c r="E1354" s="502">
        <v>57434.5</v>
      </c>
      <c r="F1354" s="502">
        <v>0</v>
      </c>
      <c r="G1354" s="502">
        <v>0</v>
      </c>
      <c r="H1354" s="502">
        <v>0</v>
      </c>
      <c r="I1354" s="502">
        <v>0</v>
      </c>
      <c r="J1354" s="502">
        <v>57435</v>
      </c>
      <c r="K1354" s="502">
        <v>57434.5</v>
      </c>
      <c r="L1354" s="502">
        <v>0</v>
      </c>
      <c r="M1354" s="502">
        <v>0</v>
      </c>
      <c r="N1354" s="502">
        <v>100</v>
      </c>
      <c r="O1354" s="548">
        <f>E1354/D1354</f>
        <v>0.99999129450683377</v>
      </c>
      <c r="P1354" s="22" t="s">
        <v>349</v>
      </c>
      <c r="Q1354" s="309">
        <v>100</v>
      </c>
      <c r="R1354" s="309">
        <v>100</v>
      </c>
      <c r="S1354" s="309">
        <v>100</v>
      </c>
    </row>
    <row r="1355" spans="1:19" ht="40.5" customHeight="1" x14ac:dyDescent="0.25">
      <c r="A1355" s="528"/>
      <c r="B1355" s="507"/>
      <c r="C1355" s="501"/>
      <c r="D1355" s="503"/>
      <c r="E1355" s="503"/>
      <c r="F1355" s="503"/>
      <c r="G1355" s="503"/>
      <c r="H1355" s="503"/>
      <c r="I1355" s="503"/>
      <c r="J1355" s="503"/>
      <c r="K1355" s="503"/>
      <c r="L1355" s="503"/>
      <c r="M1355" s="503"/>
      <c r="N1355" s="503"/>
      <c r="O1355" s="549"/>
      <c r="P1355" s="319" t="s">
        <v>350</v>
      </c>
      <c r="Q1355" s="309">
        <v>100</v>
      </c>
      <c r="R1355" s="309">
        <v>100</v>
      </c>
      <c r="S1355" s="309">
        <v>100</v>
      </c>
    </row>
    <row r="1356" spans="1:19" ht="52.9" customHeight="1" x14ac:dyDescent="0.25">
      <c r="A1356" s="528"/>
      <c r="B1356" s="507"/>
      <c r="C1356" s="500">
        <v>2023</v>
      </c>
      <c r="D1356" s="502">
        <v>72490.5</v>
      </c>
      <c r="E1356" s="502">
        <v>72489.8</v>
      </c>
      <c r="F1356" s="502">
        <v>0</v>
      </c>
      <c r="G1356" s="502">
        <v>0</v>
      </c>
      <c r="H1356" s="502">
        <v>4784.2</v>
      </c>
      <c r="I1356" s="502">
        <v>4784.2</v>
      </c>
      <c r="J1356" s="502">
        <v>67706.3</v>
      </c>
      <c r="K1356" s="502">
        <v>67705.600000000006</v>
      </c>
      <c r="L1356" s="502">
        <v>0</v>
      </c>
      <c r="M1356" s="502">
        <v>0</v>
      </c>
      <c r="N1356" s="502">
        <v>100</v>
      </c>
      <c r="O1356" s="548">
        <f>E1356/D1356</f>
        <v>0.99999034356225991</v>
      </c>
      <c r="P1356" s="22" t="s">
        <v>349</v>
      </c>
      <c r="Q1356" s="380">
        <v>100</v>
      </c>
      <c r="R1356" s="380">
        <v>100</v>
      </c>
      <c r="S1356" s="380">
        <v>100</v>
      </c>
    </row>
    <row r="1357" spans="1:19" ht="40.5" customHeight="1" x14ac:dyDescent="0.25">
      <c r="A1357" s="528"/>
      <c r="B1357" s="507"/>
      <c r="C1357" s="501"/>
      <c r="D1357" s="503"/>
      <c r="E1357" s="503"/>
      <c r="F1357" s="503"/>
      <c r="G1357" s="503"/>
      <c r="H1357" s="503"/>
      <c r="I1357" s="503"/>
      <c r="J1357" s="503"/>
      <c r="K1357" s="503"/>
      <c r="L1357" s="503"/>
      <c r="M1357" s="503"/>
      <c r="N1357" s="503"/>
      <c r="O1357" s="549"/>
      <c r="P1357" s="385" t="s">
        <v>350</v>
      </c>
      <c r="Q1357" s="380">
        <v>100</v>
      </c>
      <c r="R1357" s="380">
        <v>100</v>
      </c>
      <c r="S1357" s="380">
        <v>100</v>
      </c>
    </row>
    <row r="1358" spans="1:19" ht="54.75" customHeight="1" x14ac:dyDescent="0.25">
      <c r="A1358" s="528"/>
      <c r="B1358" s="507"/>
      <c r="C1358" s="500">
        <v>2024</v>
      </c>
      <c r="D1358" s="502">
        <v>69138.3</v>
      </c>
      <c r="E1358" s="502">
        <v>69137.7</v>
      </c>
      <c r="F1358" s="502">
        <v>0</v>
      </c>
      <c r="G1358" s="502">
        <v>0</v>
      </c>
      <c r="H1358" s="502">
        <v>0</v>
      </c>
      <c r="I1358" s="502">
        <v>0</v>
      </c>
      <c r="J1358" s="502">
        <v>69138.3</v>
      </c>
      <c r="K1358" s="502">
        <v>69137.7</v>
      </c>
      <c r="L1358" s="502">
        <v>0</v>
      </c>
      <c r="M1358" s="502">
        <v>0</v>
      </c>
      <c r="N1358" s="502">
        <v>100</v>
      </c>
      <c r="O1358" s="548">
        <f>E1358/D1358</f>
        <v>0.99999132174207339</v>
      </c>
      <c r="P1358" s="22" t="s">
        <v>349</v>
      </c>
      <c r="Q1358" s="462">
        <v>100</v>
      </c>
      <c r="R1358" s="462">
        <v>100</v>
      </c>
      <c r="S1358" s="462">
        <v>100</v>
      </c>
    </row>
    <row r="1359" spans="1:19" ht="40.5" customHeight="1" x14ac:dyDescent="0.25">
      <c r="A1359" s="529"/>
      <c r="B1359" s="501"/>
      <c r="C1359" s="501"/>
      <c r="D1359" s="503"/>
      <c r="E1359" s="503"/>
      <c r="F1359" s="503"/>
      <c r="G1359" s="503"/>
      <c r="H1359" s="503"/>
      <c r="I1359" s="503"/>
      <c r="J1359" s="503"/>
      <c r="K1359" s="503"/>
      <c r="L1359" s="503"/>
      <c r="M1359" s="503"/>
      <c r="N1359" s="503"/>
      <c r="O1359" s="549"/>
      <c r="P1359" s="466" t="s">
        <v>350</v>
      </c>
      <c r="Q1359" s="462">
        <v>100</v>
      </c>
      <c r="R1359" s="462">
        <v>100</v>
      </c>
      <c r="S1359" s="462">
        <v>100</v>
      </c>
    </row>
    <row r="1360" spans="1:19" ht="21.75" customHeight="1" x14ac:dyDescent="0.25">
      <c r="A1360" s="527" t="s">
        <v>483</v>
      </c>
      <c r="B1360" s="500" t="s">
        <v>484</v>
      </c>
      <c r="C1360" s="178">
        <v>2020</v>
      </c>
      <c r="D1360" s="179">
        <v>8261.2999999999993</v>
      </c>
      <c r="E1360" s="179">
        <v>8261.1</v>
      </c>
      <c r="F1360" s="179">
        <v>0</v>
      </c>
      <c r="G1360" s="179">
        <v>0</v>
      </c>
      <c r="H1360" s="179">
        <v>0</v>
      </c>
      <c r="I1360" s="179">
        <v>0</v>
      </c>
      <c r="J1360" s="179">
        <v>8261.2999999999993</v>
      </c>
      <c r="K1360" s="179">
        <v>8261.1</v>
      </c>
      <c r="L1360" s="179">
        <v>0</v>
      </c>
      <c r="M1360" s="179">
        <v>0</v>
      </c>
      <c r="N1360" s="179">
        <v>100</v>
      </c>
      <c r="O1360" s="202">
        <f>E1360/D1360</f>
        <v>0.99997579073511444</v>
      </c>
      <c r="P1360" s="500" t="s">
        <v>378</v>
      </c>
      <c r="Q1360" s="256">
        <v>0</v>
      </c>
      <c r="R1360" s="256">
        <v>0</v>
      </c>
      <c r="S1360" s="256">
        <v>100</v>
      </c>
    </row>
    <row r="1361" spans="1:19" ht="22.9" customHeight="1" x14ac:dyDescent="0.25">
      <c r="A1361" s="528"/>
      <c r="B1361" s="507"/>
      <c r="C1361" s="248">
        <v>2021</v>
      </c>
      <c r="D1361" s="249">
        <v>7795.7</v>
      </c>
      <c r="E1361" s="249">
        <v>7795.5</v>
      </c>
      <c r="F1361" s="249">
        <v>0</v>
      </c>
      <c r="G1361" s="249">
        <v>0</v>
      </c>
      <c r="H1361" s="249">
        <v>0</v>
      </c>
      <c r="I1361" s="249">
        <v>0</v>
      </c>
      <c r="J1361" s="249">
        <v>7795.7</v>
      </c>
      <c r="K1361" s="249">
        <v>7795.5</v>
      </c>
      <c r="L1361" s="249">
        <v>0</v>
      </c>
      <c r="M1361" s="249">
        <v>0</v>
      </c>
      <c r="N1361" s="249">
        <v>100</v>
      </c>
      <c r="O1361" s="252">
        <f>E1361/D1361</f>
        <v>0.99997434483112491</v>
      </c>
      <c r="P1361" s="507"/>
      <c r="Q1361" s="315">
        <v>0</v>
      </c>
      <c r="R1361" s="315">
        <v>0</v>
      </c>
      <c r="S1361" s="315">
        <v>100</v>
      </c>
    </row>
    <row r="1362" spans="1:19" ht="18.600000000000001" customHeight="1" x14ac:dyDescent="0.25">
      <c r="A1362" s="528"/>
      <c r="B1362" s="507"/>
      <c r="C1362" s="301">
        <v>2022</v>
      </c>
      <c r="D1362" s="302">
        <v>8617.5</v>
      </c>
      <c r="E1362" s="302">
        <v>8617.2000000000007</v>
      </c>
      <c r="F1362" s="302">
        <v>0</v>
      </c>
      <c r="G1362" s="302">
        <v>0</v>
      </c>
      <c r="H1362" s="302">
        <v>0</v>
      </c>
      <c r="I1362" s="302">
        <v>0</v>
      </c>
      <c r="J1362" s="302">
        <v>8617.5</v>
      </c>
      <c r="K1362" s="302">
        <v>8617.2000000000007</v>
      </c>
      <c r="L1362" s="302">
        <v>0</v>
      </c>
      <c r="M1362" s="302">
        <v>0</v>
      </c>
      <c r="N1362" s="302">
        <v>100</v>
      </c>
      <c r="O1362" s="305">
        <v>1</v>
      </c>
      <c r="P1362" s="507"/>
      <c r="Q1362" s="310">
        <v>0</v>
      </c>
      <c r="R1362" s="310">
        <v>0</v>
      </c>
      <c r="S1362" s="310">
        <v>100</v>
      </c>
    </row>
    <row r="1363" spans="1:19" ht="18.600000000000001" customHeight="1" x14ac:dyDescent="0.25">
      <c r="A1363" s="528"/>
      <c r="B1363" s="507"/>
      <c r="C1363" s="375">
        <v>2023</v>
      </c>
      <c r="D1363" s="371">
        <v>10152.9</v>
      </c>
      <c r="E1363" s="371">
        <v>10152.6</v>
      </c>
      <c r="F1363" s="371">
        <v>0</v>
      </c>
      <c r="G1363" s="371">
        <v>0</v>
      </c>
      <c r="H1363" s="371">
        <v>468.8</v>
      </c>
      <c r="I1363" s="371">
        <v>468.8</v>
      </c>
      <c r="J1363" s="371">
        <v>9684.1</v>
      </c>
      <c r="K1363" s="371">
        <v>9683.7999999999993</v>
      </c>
      <c r="L1363" s="371">
        <v>0</v>
      </c>
      <c r="M1363" s="371">
        <v>0</v>
      </c>
      <c r="N1363" s="371">
        <v>100</v>
      </c>
      <c r="O1363" s="388">
        <v>1</v>
      </c>
      <c r="P1363" s="507"/>
      <c r="Q1363" s="387">
        <v>0</v>
      </c>
      <c r="R1363" s="387">
        <v>0</v>
      </c>
      <c r="S1363" s="387">
        <v>100</v>
      </c>
    </row>
    <row r="1364" spans="1:19" ht="18.600000000000001" customHeight="1" x14ac:dyDescent="0.25">
      <c r="A1364" s="529"/>
      <c r="B1364" s="501"/>
      <c r="C1364" s="451">
        <v>2024</v>
      </c>
      <c r="D1364" s="452">
        <v>11430.6</v>
      </c>
      <c r="E1364" s="452">
        <v>11430.3</v>
      </c>
      <c r="F1364" s="452">
        <v>0</v>
      </c>
      <c r="G1364" s="452">
        <v>0</v>
      </c>
      <c r="H1364" s="452">
        <v>0</v>
      </c>
      <c r="I1364" s="452">
        <v>0</v>
      </c>
      <c r="J1364" s="452">
        <v>11430.6</v>
      </c>
      <c r="K1364" s="452">
        <v>11430.3</v>
      </c>
      <c r="L1364" s="452">
        <v>0</v>
      </c>
      <c r="M1364" s="452">
        <v>0</v>
      </c>
      <c r="N1364" s="452">
        <v>100</v>
      </c>
      <c r="O1364" s="461">
        <v>1</v>
      </c>
      <c r="P1364" s="501"/>
      <c r="Q1364" s="462">
        <v>0</v>
      </c>
      <c r="R1364" s="462">
        <v>0</v>
      </c>
      <c r="S1364" s="462">
        <v>100</v>
      </c>
    </row>
    <row r="1365" spans="1:19" ht="15" customHeight="1" x14ac:dyDescent="0.25">
      <c r="A1365" s="545" t="s">
        <v>197</v>
      </c>
      <c r="B1365" s="514" t="s">
        <v>418</v>
      </c>
      <c r="C1365" s="10" t="s">
        <v>569</v>
      </c>
      <c r="D1365" s="11">
        <f>SUM(D1366:D1376)</f>
        <v>495290.54000000004</v>
      </c>
      <c r="E1365" s="11">
        <f t="shared" ref="E1365:M1365" si="503">SUM(E1366:E1376)</f>
        <v>504119.54000000004</v>
      </c>
      <c r="F1365" s="11">
        <f t="shared" si="503"/>
        <v>21159.98</v>
      </c>
      <c r="G1365" s="11">
        <f t="shared" si="503"/>
        <v>21005.67</v>
      </c>
      <c r="H1365" s="11">
        <f t="shared" si="503"/>
        <v>54359.460000000006</v>
      </c>
      <c r="I1365" s="11">
        <f t="shared" si="503"/>
        <v>54156.36</v>
      </c>
      <c r="J1365" s="11">
        <f t="shared" si="503"/>
        <v>120276.67</v>
      </c>
      <c r="K1365" s="11">
        <f t="shared" si="503"/>
        <v>129806.08</v>
      </c>
      <c r="L1365" s="11">
        <f t="shared" si="503"/>
        <v>299494.43</v>
      </c>
      <c r="M1365" s="11">
        <f t="shared" si="503"/>
        <v>299151.43</v>
      </c>
      <c r="N1365" s="11">
        <v>100</v>
      </c>
      <c r="O1365" s="191">
        <f>E1365/D1365</f>
        <v>1.0178259007329313</v>
      </c>
      <c r="P1365" s="523" t="s">
        <v>21</v>
      </c>
      <c r="Q1365" s="523" t="s">
        <v>21</v>
      </c>
      <c r="R1365" s="523" t="s">
        <v>21</v>
      </c>
      <c r="S1365" s="523" t="s">
        <v>21</v>
      </c>
    </row>
    <row r="1366" spans="1:19" x14ac:dyDescent="0.25">
      <c r="A1366" s="546"/>
      <c r="B1366" s="515"/>
      <c r="C1366" s="9">
        <v>2014</v>
      </c>
      <c r="D1366" s="11">
        <f t="shared" ref="D1366:M1366" si="504">SUM(D1378+D1412)</f>
        <v>7745.8</v>
      </c>
      <c r="E1366" s="11">
        <f t="shared" si="504"/>
        <v>7745.8</v>
      </c>
      <c r="F1366" s="11">
        <f t="shared" si="504"/>
        <v>986.05</v>
      </c>
      <c r="G1366" s="11">
        <f t="shared" si="504"/>
        <v>986.05</v>
      </c>
      <c r="H1366" s="11">
        <f t="shared" si="504"/>
        <v>1417.55</v>
      </c>
      <c r="I1366" s="11">
        <f t="shared" si="504"/>
        <v>1417.55</v>
      </c>
      <c r="J1366" s="11">
        <f t="shared" si="504"/>
        <v>1200</v>
      </c>
      <c r="K1366" s="11">
        <f t="shared" si="504"/>
        <v>1200</v>
      </c>
      <c r="L1366" s="11">
        <f t="shared" si="504"/>
        <v>4142.2</v>
      </c>
      <c r="M1366" s="11">
        <f t="shared" si="504"/>
        <v>4142.2</v>
      </c>
      <c r="N1366" s="11">
        <v>100</v>
      </c>
      <c r="O1366" s="11">
        <v>100</v>
      </c>
      <c r="P1366" s="524"/>
      <c r="Q1366" s="524"/>
      <c r="R1366" s="524"/>
      <c r="S1366" s="524"/>
    </row>
    <row r="1367" spans="1:19" x14ac:dyDescent="0.25">
      <c r="A1367" s="546"/>
      <c r="B1367" s="515"/>
      <c r="C1367" s="9">
        <v>2015</v>
      </c>
      <c r="D1367" s="11">
        <f t="shared" ref="D1367:M1367" si="505">SUM(D1379+D1413)</f>
        <v>9503</v>
      </c>
      <c r="E1367" s="11">
        <f t="shared" si="505"/>
        <v>18332</v>
      </c>
      <c r="F1367" s="11">
        <f t="shared" si="505"/>
        <v>1031</v>
      </c>
      <c r="G1367" s="11">
        <f t="shared" si="505"/>
        <v>876.69</v>
      </c>
      <c r="H1367" s="11">
        <f t="shared" si="505"/>
        <v>1095</v>
      </c>
      <c r="I1367" s="11">
        <f t="shared" si="505"/>
        <v>891.9</v>
      </c>
      <c r="J1367" s="11">
        <f t="shared" si="505"/>
        <v>1200</v>
      </c>
      <c r="K1367" s="11">
        <f t="shared" si="505"/>
        <v>10729.41</v>
      </c>
      <c r="L1367" s="11">
        <f t="shared" si="505"/>
        <v>6177</v>
      </c>
      <c r="M1367" s="11">
        <f t="shared" si="505"/>
        <v>5834</v>
      </c>
      <c r="N1367" s="11">
        <v>100</v>
      </c>
      <c r="O1367" s="11">
        <v>192.91</v>
      </c>
      <c r="P1367" s="524"/>
      <c r="Q1367" s="524"/>
      <c r="R1367" s="524"/>
      <c r="S1367" s="524"/>
    </row>
    <row r="1368" spans="1:19" x14ac:dyDescent="0.25">
      <c r="A1368" s="546"/>
      <c r="B1368" s="515"/>
      <c r="C1368" s="9">
        <v>2016</v>
      </c>
      <c r="D1368" s="11">
        <f t="shared" ref="D1368:M1368" si="506">SUM(D1380+D1414)</f>
        <v>10486.2</v>
      </c>
      <c r="E1368" s="11">
        <f t="shared" si="506"/>
        <v>10486.2</v>
      </c>
      <c r="F1368" s="11">
        <f t="shared" si="506"/>
        <v>1227.8</v>
      </c>
      <c r="G1368" s="11">
        <f t="shared" si="506"/>
        <v>1227.8</v>
      </c>
      <c r="H1368" s="11">
        <f t="shared" si="506"/>
        <v>891.3</v>
      </c>
      <c r="I1368" s="11">
        <f t="shared" si="506"/>
        <v>891.3</v>
      </c>
      <c r="J1368" s="11">
        <f t="shared" si="506"/>
        <v>1331.56</v>
      </c>
      <c r="K1368" s="11">
        <f t="shared" si="506"/>
        <v>1331.56</v>
      </c>
      <c r="L1368" s="11">
        <f t="shared" si="506"/>
        <v>7035.54</v>
      </c>
      <c r="M1368" s="11">
        <f t="shared" si="506"/>
        <v>7035.54</v>
      </c>
      <c r="N1368" s="11">
        <v>100</v>
      </c>
      <c r="O1368" s="11">
        <v>100</v>
      </c>
      <c r="P1368" s="524"/>
      <c r="Q1368" s="524"/>
      <c r="R1368" s="524"/>
      <c r="S1368" s="524"/>
    </row>
    <row r="1369" spans="1:19" x14ac:dyDescent="0.25">
      <c r="A1369" s="546"/>
      <c r="B1369" s="515"/>
      <c r="C1369" s="9">
        <v>2017</v>
      </c>
      <c r="D1369" s="11">
        <f t="shared" ref="D1369:D1376" si="507">SUM(D1381+D1415)</f>
        <v>16296.099999999999</v>
      </c>
      <c r="E1369" s="11">
        <f t="shared" ref="E1369:M1369" si="508">SUM(E1381+E1415)</f>
        <v>16296.099999999999</v>
      </c>
      <c r="F1369" s="11">
        <f t="shared" si="508"/>
        <v>1242.9000000000001</v>
      </c>
      <c r="G1369" s="11">
        <f t="shared" si="508"/>
        <v>1242.9000000000001</v>
      </c>
      <c r="H1369" s="11">
        <f t="shared" si="508"/>
        <v>758.7</v>
      </c>
      <c r="I1369" s="11">
        <f t="shared" si="508"/>
        <v>758.7</v>
      </c>
      <c r="J1369" s="11">
        <f t="shared" si="508"/>
        <v>7533.8</v>
      </c>
      <c r="K1369" s="11">
        <f t="shared" si="508"/>
        <v>7533.8</v>
      </c>
      <c r="L1369" s="11">
        <f t="shared" si="508"/>
        <v>6760.7</v>
      </c>
      <c r="M1369" s="11">
        <f t="shared" si="508"/>
        <v>6760.7</v>
      </c>
      <c r="N1369" s="11">
        <v>100</v>
      </c>
      <c r="O1369" s="11">
        <v>100</v>
      </c>
      <c r="P1369" s="524"/>
      <c r="Q1369" s="524"/>
      <c r="R1369" s="524"/>
      <c r="S1369" s="524"/>
    </row>
    <row r="1370" spans="1:19" x14ac:dyDescent="0.25">
      <c r="A1370" s="546"/>
      <c r="B1370" s="515"/>
      <c r="C1370" s="9">
        <v>2018</v>
      </c>
      <c r="D1370" s="11">
        <f t="shared" si="507"/>
        <v>34019.480000000003</v>
      </c>
      <c r="E1370" s="11">
        <f t="shared" ref="E1370:M1370" si="509">SUM(E1382+E1416)</f>
        <v>34019.480000000003</v>
      </c>
      <c r="F1370" s="11">
        <f t="shared" si="509"/>
        <v>0</v>
      </c>
      <c r="G1370" s="11">
        <f t="shared" si="509"/>
        <v>0</v>
      </c>
      <c r="H1370" s="11">
        <f t="shared" si="509"/>
        <v>8546.59</v>
      </c>
      <c r="I1370" s="11">
        <f t="shared" si="509"/>
        <v>8546.59</v>
      </c>
      <c r="J1370" s="11">
        <f t="shared" si="509"/>
        <v>1195.58</v>
      </c>
      <c r="K1370" s="11">
        <f t="shared" si="509"/>
        <v>1195.58</v>
      </c>
      <c r="L1370" s="11">
        <f t="shared" si="509"/>
        <v>24277.31</v>
      </c>
      <c r="M1370" s="11">
        <f t="shared" si="509"/>
        <v>24277.31</v>
      </c>
      <c r="N1370" s="11">
        <v>100</v>
      </c>
      <c r="O1370" s="11">
        <v>100</v>
      </c>
      <c r="P1370" s="524"/>
      <c r="Q1370" s="524"/>
      <c r="R1370" s="524"/>
      <c r="S1370" s="524"/>
    </row>
    <row r="1371" spans="1:19" x14ac:dyDescent="0.25">
      <c r="A1371" s="546"/>
      <c r="B1371" s="515"/>
      <c r="C1371" s="9">
        <v>2019</v>
      </c>
      <c r="D1371" s="11">
        <f t="shared" si="507"/>
        <v>37021.870000000003</v>
      </c>
      <c r="E1371" s="11">
        <f t="shared" ref="E1371:M1371" si="510">SUM(E1383+E1417)</f>
        <v>37021.870000000003</v>
      </c>
      <c r="F1371" s="11">
        <f t="shared" si="510"/>
        <v>3387.7</v>
      </c>
      <c r="G1371" s="11">
        <f t="shared" si="510"/>
        <v>3387.7</v>
      </c>
      <c r="H1371" s="11">
        <f t="shared" si="510"/>
        <v>3929.9</v>
      </c>
      <c r="I1371" s="11">
        <f t="shared" si="510"/>
        <v>3929.9</v>
      </c>
      <c r="J1371" s="11">
        <f t="shared" si="510"/>
        <v>5200</v>
      </c>
      <c r="K1371" s="11">
        <f t="shared" si="510"/>
        <v>5200</v>
      </c>
      <c r="L1371" s="11">
        <f t="shared" si="510"/>
        <v>24504.27</v>
      </c>
      <c r="M1371" s="11">
        <f t="shared" si="510"/>
        <v>24504.27</v>
      </c>
      <c r="N1371" s="11">
        <v>100</v>
      </c>
      <c r="O1371" s="11">
        <v>100</v>
      </c>
      <c r="P1371" s="524"/>
      <c r="Q1371" s="524"/>
      <c r="R1371" s="524"/>
      <c r="S1371" s="524"/>
    </row>
    <row r="1372" spans="1:19" x14ac:dyDescent="0.25">
      <c r="A1372" s="546"/>
      <c r="B1372" s="515"/>
      <c r="C1372" s="9">
        <v>2020</v>
      </c>
      <c r="D1372" s="11">
        <f t="shared" si="507"/>
        <v>46566</v>
      </c>
      <c r="E1372" s="11">
        <f t="shared" ref="E1372:M1372" si="511">SUM(E1384+E1418)</f>
        <v>46566</v>
      </c>
      <c r="F1372" s="11">
        <f t="shared" si="511"/>
        <v>2983.46</v>
      </c>
      <c r="G1372" s="11">
        <f t="shared" si="511"/>
        <v>2983.46</v>
      </c>
      <c r="H1372" s="11">
        <f t="shared" si="511"/>
        <v>5881.94</v>
      </c>
      <c r="I1372" s="11">
        <f t="shared" si="511"/>
        <v>5881.94</v>
      </c>
      <c r="J1372" s="11">
        <f t="shared" si="511"/>
        <v>5460.8</v>
      </c>
      <c r="K1372" s="11">
        <f t="shared" si="511"/>
        <v>5460.8</v>
      </c>
      <c r="L1372" s="11">
        <f t="shared" si="511"/>
        <v>32239.8</v>
      </c>
      <c r="M1372" s="11">
        <f t="shared" si="511"/>
        <v>32239.8</v>
      </c>
      <c r="N1372" s="11">
        <v>100</v>
      </c>
      <c r="O1372" s="11">
        <v>100</v>
      </c>
      <c r="P1372" s="524"/>
      <c r="Q1372" s="524"/>
      <c r="R1372" s="524"/>
      <c r="S1372" s="524"/>
    </row>
    <row r="1373" spans="1:19" x14ac:dyDescent="0.25">
      <c r="A1373" s="546"/>
      <c r="B1373" s="515"/>
      <c r="C1373" s="9">
        <v>2021</v>
      </c>
      <c r="D1373" s="11">
        <f t="shared" si="507"/>
        <v>50635.56</v>
      </c>
      <c r="E1373" s="11">
        <f t="shared" ref="E1373:M1373" si="512">SUM(E1385+E1419)</f>
        <v>50635.56</v>
      </c>
      <c r="F1373" s="11">
        <f t="shared" si="512"/>
        <v>2323.5100000000002</v>
      </c>
      <c r="G1373" s="11">
        <f t="shared" si="512"/>
        <v>2323.5100000000002</v>
      </c>
      <c r="H1373" s="11">
        <f t="shared" si="512"/>
        <v>5813.49</v>
      </c>
      <c r="I1373" s="11">
        <f t="shared" si="512"/>
        <v>5813.49</v>
      </c>
      <c r="J1373" s="11">
        <f t="shared" si="512"/>
        <v>2837.6</v>
      </c>
      <c r="K1373" s="11">
        <f t="shared" si="512"/>
        <v>2837.6</v>
      </c>
      <c r="L1373" s="11">
        <f t="shared" si="512"/>
        <v>39660.959999999999</v>
      </c>
      <c r="M1373" s="11">
        <f t="shared" si="512"/>
        <v>39660.959999999999</v>
      </c>
      <c r="N1373" s="11">
        <v>100</v>
      </c>
      <c r="O1373" s="191">
        <f>E1373/D1373</f>
        <v>1</v>
      </c>
      <c r="P1373" s="524"/>
      <c r="Q1373" s="524"/>
      <c r="R1373" s="524"/>
      <c r="S1373" s="524"/>
    </row>
    <row r="1374" spans="1:19" x14ac:dyDescent="0.25">
      <c r="A1374" s="546"/>
      <c r="B1374" s="515"/>
      <c r="C1374" s="9">
        <v>2022</v>
      </c>
      <c r="D1374" s="11">
        <f t="shared" si="507"/>
        <v>67721.399999999994</v>
      </c>
      <c r="E1374" s="11">
        <f t="shared" ref="E1374:M1374" si="513">SUM(E1386+E1420)</f>
        <v>67721.399999999994</v>
      </c>
      <c r="F1374" s="11">
        <f t="shared" si="513"/>
        <v>1920.15</v>
      </c>
      <c r="G1374" s="11">
        <f t="shared" si="513"/>
        <v>1920.15</v>
      </c>
      <c r="H1374" s="11">
        <f t="shared" si="513"/>
        <v>6545.85</v>
      </c>
      <c r="I1374" s="11">
        <f t="shared" si="513"/>
        <v>6545.85</v>
      </c>
      <c r="J1374" s="11">
        <f t="shared" si="513"/>
        <v>23928.7</v>
      </c>
      <c r="K1374" s="11">
        <f t="shared" si="513"/>
        <v>23928.7</v>
      </c>
      <c r="L1374" s="11">
        <f t="shared" si="513"/>
        <v>35326.699999999997</v>
      </c>
      <c r="M1374" s="11">
        <f t="shared" si="513"/>
        <v>35326.699999999997</v>
      </c>
      <c r="N1374" s="11">
        <v>100</v>
      </c>
      <c r="O1374" s="191">
        <f>E1374/D1374</f>
        <v>1</v>
      </c>
      <c r="P1374" s="524"/>
      <c r="Q1374" s="524"/>
      <c r="R1374" s="524"/>
      <c r="S1374" s="524"/>
    </row>
    <row r="1375" spans="1:19" x14ac:dyDescent="0.25">
      <c r="A1375" s="546"/>
      <c r="B1375" s="515"/>
      <c r="C1375" s="9">
        <v>2023</v>
      </c>
      <c r="D1375" s="11">
        <f t="shared" si="507"/>
        <v>131580.82</v>
      </c>
      <c r="E1375" s="11">
        <f t="shared" ref="E1375:M1375" si="514">SUM(E1387+E1421)</f>
        <v>131580.82</v>
      </c>
      <c r="F1375" s="11">
        <f t="shared" si="514"/>
        <v>3775.77</v>
      </c>
      <c r="G1375" s="11">
        <f t="shared" si="514"/>
        <v>3775.77</v>
      </c>
      <c r="H1375" s="11">
        <f t="shared" si="514"/>
        <v>11907.23</v>
      </c>
      <c r="I1375" s="11">
        <f t="shared" si="514"/>
        <v>11907.23</v>
      </c>
      <c r="J1375" s="11">
        <f t="shared" si="514"/>
        <v>46264.3</v>
      </c>
      <c r="K1375" s="11">
        <f t="shared" si="514"/>
        <v>46264.3</v>
      </c>
      <c r="L1375" s="11">
        <f t="shared" si="514"/>
        <v>69633.52</v>
      </c>
      <c r="M1375" s="11">
        <f t="shared" si="514"/>
        <v>69633.52</v>
      </c>
      <c r="N1375" s="11">
        <v>100</v>
      </c>
      <c r="O1375" s="191">
        <v>1</v>
      </c>
      <c r="P1375" s="524"/>
      <c r="Q1375" s="524"/>
      <c r="R1375" s="524"/>
      <c r="S1375" s="524"/>
    </row>
    <row r="1376" spans="1:19" x14ac:dyDescent="0.25">
      <c r="A1376" s="547"/>
      <c r="B1376" s="516"/>
      <c r="C1376" s="9">
        <v>2024</v>
      </c>
      <c r="D1376" s="11">
        <f t="shared" si="507"/>
        <v>83714.31</v>
      </c>
      <c r="E1376" s="11">
        <f t="shared" ref="E1376:M1376" si="515">SUM(E1388+E1422)</f>
        <v>83714.31</v>
      </c>
      <c r="F1376" s="11">
        <f t="shared" si="515"/>
        <v>2281.64</v>
      </c>
      <c r="G1376" s="11">
        <f t="shared" si="515"/>
        <v>2281.64</v>
      </c>
      <c r="H1376" s="11">
        <f t="shared" si="515"/>
        <v>7571.91</v>
      </c>
      <c r="I1376" s="11">
        <f t="shared" si="515"/>
        <v>7571.91</v>
      </c>
      <c r="J1376" s="11">
        <f t="shared" si="515"/>
        <v>24124.33</v>
      </c>
      <c r="K1376" s="11">
        <f t="shared" si="515"/>
        <v>24124.33</v>
      </c>
      <c r="L1376" s="11">
        <f t="shared" si="515"/>
        <v>49736.43</v>
      </c>
      <c r="M1376" s="11">
        <f t="shared" si="515"/>
        <v>49736.43</v>
      </c>
      <c r="N1376" s="11">
        <v>100</v>
      </c>
      <c r="O1376" s="191">
        <v>1</v>
      </c>
      <c r="P1376" s="525"/>
      <c r="Q1376" s="525"/>
      <c r="R1376" s="525"/>
      <c r="S1376" s="525"/>
    </row>
    <row r="1377" spans="1:19" ht="15" customHeight="1" x14ac:dyDescent="0.25">
      <c r="A1377" s="530" t="s">
        <v>199</v>
      </c>
      <c r="B1377" s="533" t="s">
        <v>379</v>
      </c>
      <c r="C1377" s="13" t="s">
        <v>569</v>
      </c>
      <c r="D1377" s="14">
        <f>SUM(D1378:D1388)</f>
        <v>400470.86</v>
      </c>
      <c r="E1377" s="14">
        <f t="shared" ref="E1377:M1377" si="516">SUM(E1378:E1388)</f>
        <v>400077.86</v>
      </c>
      <c r="F1377" s="14">
        <f t="shared" si="516"/>
        <v>21159.98</v>
      </c>
      <c r="G1377" s="14">
        <f t="shared" si="516"/>
        <v>21005.67</v>
      </c>
      <c r="H1377" s="14">
        <f t="shared" si="516"/>
        <v>54359.460000000006</v>
      </c>
      <c r="I1377" s="14">
        <f t="shared" si="516"/>
        <v>54156.36</v>
      </c>
      <c r="J1377" s="14">
        <f t="shared" si="516"/>
        <v>25456.99</v>
      </c>
      <c r="K1377" s="14">
        <f t="shared" si="516"/>
        <v>25764.399999999998</v>
      </c>
      <c r="L1377" s="14">
        <f t="shared" si="516"/>
        <v>299494.43</v>
      </c>
      <c r="M1377" s="14">
        <f t="shared" si="516"/>
        <v>299151.43</v>
      </c>
      <c r="N1377" s="14">
        <v>100</v>
      </c>
      <c r="O1377" s="188">
        <f>E1377/D1377</f>
        <v>0.99901865519004307</v>
      </c>
      <c r="P1377" s="536" t="s">
        <v>21</v>
      </c>
      <c r="Q1377" s="536" t="s">
        <v>21</v>
      </c>
      <c r="R1377" s="536" t="s">
        <v>21</v>
      </c>
      <c r="S1377" s="536" t="s">
        <v>21</v>
      </c>
    </row>
    <row r="1378" spans="1:19" x14ac:dyDescent="0.25">
      <c r="A1378" s="531"/>
      <c r="B1378" s="534"/>
      <c r="C1378" s="55">
        <v>2014</v>
      </c>
      <c r="D1378" s="58">
        <f>SUM(D1389)</f>
        <v>7745.8</v>
      </c>
      <c r="E1378" s="58">
        <f t="shared" ref="E1378:M1378" si="517">SUM(E1389)</f>
        <v>7745.8</v>
      </c>
      <c r="F1378" s="58">
        <f t="shared" si="517"/>
        <v>986.05</v>
      </c>
      <c r="G1378" s="58">
        <f t="shared" si="517"/>
        <v>986.05</v>
      </c>
      <c r="H1378" s="58">
        <f t="shared" si="517"/>
        <v>1417.55</v>
      </c>
      <c r="I1378" s="58">
        <f t="shared" si="517"/>
        <v>1417.55</v>
      </c>
      <c r="J1378" s="58">
        <f t="shared" si="517"/>
        <v>1200</v>
      </c>
      <c r="K1378" s="58">
        <f t="shared" si="517"/>
        <v>1200</v>
      </c>
      <c r="L1378" s="58">
        <f t="shared" si="517"/>
        <v>4142.2</v>
      </c>
      <c r="M1378" s="58">
        <f t="shared" si="517"/>
        <v>4142.2</v>
      </c>
      <c r="N1378" s="58">
        <v>100</v>
      </c>
      <c r="O1378" s="58">
        <v>100</v>
      </c>
      <c r="P1378" s="537"/>
      <c r="Q1378" s="537"/>
      <c r="R1378" s="537"/>
      <c r="S1378" s="537"/>
    </row>
    <row r="1379" spans="1:19" x14ac:dyDescent="0.25">
      <c r="A1379" s="531"/>
      <c r="B1379" s="534"/>
      <c r="C1379" s="55">
        <v>2015</v>
      </c>
      <c r="D1379" s="58">
        <f>SUM(D1391)</f>
        <v>9503</v>
      </c>
      <c r="E1379" s="58">
        <f t="shared" ref="E1379:M1379" si="518">SUM(E1391)</f>
        <v>9110</v>
      </c>
      <c r="F1379" s="58">
        <f t="shared" si="518"/>
        <v>1031</v>
      </c>
      <c r="G1379" s="58">
        <f t="shared" si="518"/>
        <v>876.69</v>
      </c>
      <c r="H1379" s="58">
        <f t="shared" si="518"/>
        <v>1095</v>
      </c>
      <c r="I1379" s="58">
        <f t="shared" si="518"/>
        <v>891.9</v>
      </c>
      <c r="J1379" s="58">
        <f t="shared" si="518"/>
        <v>1200</v>
      </c>
      <c r="K1379" s="58">
        <f t="shared" si="518"/>
        <v>1507.41</v>
      </c>
      <c r="L1379" s="58">
        <f t="shared" si="518"/>
        <v>6177</v>
      </c>
      <c r="M1379" s="58">
        <f t="shared" si="518"/>
        <v>5834</v>
      </c>
      <c r="N1379" s="58">
        <v>100</v>
      </c>
      <c r="O1379" s="58">
        <v>95.86</v>
      </c>
      <c r="P1379" s="537"/>
      <c r="Q1379" s="537"/>
      <c r="R1379" s="537"/>
      <c r="S1379" s="537"/>
    </row>
    <row r="1380" spans="1:19" x14ac:dyDescent="0.25">
      <c r="A1380" s="531"/>
      <c r="B1380" s="534"/>
      <c r="C1380" s="55">
        <v>2016</v>
      </c>
      <c r="D1380" s="58">
        <f>SUM(D1393)</f>
        <v>10486.2</v>
      </c>
      <c r="E1380" s="58">
        <f t="shared" ref="E1380:M1380" si="519">SUM(E1393)</f>
        <v>10486.2</v>
      </c>
      <c r="F1380" s="58">
        <f t="shared" si="519"/>
        <v>1227.8</v>
      </c>
      <c r="G1380" s="58">
        <f t="shared" si="519"/>
        <v>1227.8</v>
      </c>
      <c r="H1380" s="58">
        <f t="shared" si="519"/>
        <v>891.3</v>
      </c>
      <c r="I1380" s="58">
        <f t="shared" si="519"/>
        <v>891.3</v>
      </c>
      <c r="J1380" s="58">
        <f t="shared" si="519"/>
        <v>1331.56</v>
      </c>
      <c r="K1380" s="58">
        <f t="shared" si="519"/>
        <v>1331.56</v>
      </c>
      <c r="L1380" s="58">
        <f t="shared" si="519"/>
        <v>7035.54</v>
      </c>
      <c r="M1380" s="58">
        <f t="shared" si="519"/>
        <v>7035.54</v>
      </c>
      <c r="N1380" s="58">
        <v>100</v>
      </c>
      <c r="O1380" s="58">
        <v>100</v>
      </c>
      <c r="P1380" s="537"/>
      <c r="Q1380" s="537"/>
      <c r="R1380" s="537"/>
      <c r="S1380" s="537"/>
    </row>
    <row r="1381" spans="1:19" x14ac:dyDescent="0.25">
      <c r="A1381" s="531"/>
      <c r="B1381" s="534"/>
      <c r="C1381" s="55">
        <v>2017</v>
      </c>
      <c r="D1381" s="58">
        <f>SUM(D1395)</f>
        <v>10032.299999999999</v>
      </c>
      <c r="E1381" s="58">
        <f t="shared" ref="E1381:M1381" si="520">SUM(E1395)</f>
        <v>10032.299999999999</v>
      </c>
      <c r="F1381" s="58">
        <f t="shared" si="520"/>
        <v>1242.9000000000001</v>
      </c>
      <c r="G1381" s="58">
        <f t="shared" si="520"/>
        <v>1242.9000000000001</v>
      </c>
      <c r="H1381" s="58">
        <f t="shared" si="520"/>
        <v>758.7</v>
      </c>
      <c r="I1381" s="58">
        <f t="shared" si="520"/>
        <v>758.7</v>
      </c>
      <c r="J1381" s="58">
        <f t="shared" si="520"/>
        <v>1270</v>
      </c>
      <c r="K1381" s="58">
        <f t="shared" si="520"/>
        <v>1270</v>
      </c>
      <c r="L1381" s="58">
        <f t="shared" si="520"/>
        <v>6760.7</v>
      </c>
      <c r="M1381" s="58">
        <f t="shared" si="520"/>
        <v>6760.7</v>
      </c>
      <c r="N1381" s="58">
        <v>100</v>
      </c>
      <c r="O1381" s="58">
        <v>100</v>
      </c>
      <c r="P1381" s="537"/>
      <c r="Q1381" s="537"/>
      <c r="R1381" s="537"/>
      <c r="S1381" s="537"/>
    </row>
    <row r="1382" spans="1:19" x14ac:dyDescent="0.25">
      <c r="A1382" s="531"/>
      <c r="B1382" s="534"/>
      <c r="C1382" s="55">
        <v>2018</v>
      </c>
      <c r="D1382" s="58">
        <f>SUM(D1397)</f>
        <v>34019.480000000003</v>
      </c>
      <c r="E1382" s="58">
        <f t="shared" ref="E1382:M1382" si="521">SUM(E1397)</f>
        <v>34019.480000000003</v>
      </c>
      <c r="F1382" s="58">
        <f t="shared" si="521"/>
        <v>0</v>
      </c>
      <c r="G1382" s="58">
        <f t="shared" si="521"/>
        <v>0</v>
      </c>
      <c r="H1382" s="58">
        <f t="shared" si="521"/>
        <v>8546.59</v>
      </c>
      <c r="I1382" s="58">
        <f t="shared" si="521"/>
        <v>8546.59</v>
      </c>
      <c r="J1382" s="58">
        <f t="shared" si="521"/>
        <v>1195.58</v>
      </c>
      <c r="K1382" s="58">
        <f t="shared" si="521"/>
        <v>1195.58</v>
      </c>
      <c r="L1382" s="58">
        <f t="shared" si="521"/>
        <v>24277.31</v>
      </c>
      <c r="M1382" s="58">
        <f t="shared" si="521"/>
        <v>24277.31</v>
      </c>
      <c r="N1382" s="58">
        <v>100</v>
      </c>
      <c r="O1382" s="58">
        <v>100</v>
      </c>
      <c r="P1382" s="537"/>
      <c r="Q1382" s="537"/>
      <c r="R1382" s="537"/>
      <c r="S1382" s="537"/>
    </row>
    <row r="1383" spans="1:19" x14ac:dyDescent="0.25">
      <c r="A1383" s="531"/>
      <c r="B1383" s="534"/>
      <c r="C1383" s="55">
        <v>2019</v>
      </c>
      <c r="D1383" s="58">
        <f>SUM(D1399)</f>
        <v>33021.870000000003</v>
      </c>
      <c r="E1383" s="58">
        <f t="shared" ref="E1383:M1383" si="522">SUM(E1399)</f>
        <v>33021.870000000003</v>
      </c>
      <c r="F1383" s="58">
        <f t="shared" si="522"/>
        <v>3387.7</v>
      </c>
      <c r="G1383" s="58">
        <f t="shared" si="522"/>
        <v>3387.7</v>
      </c>
      <c r="H1383" s="58">
        <f t="shared" si="522"/>
        <v>3929.9</v>
      </c>
      <c r="I1383" s="58">
        <f t="shared" si="522"/>
        <v>3929.9</v>
      </c>
      <c r="J1383" s="58">
        <f t="shared" si="522"/>
        <v>1200</v>
      </c>
      <c r="K1383" s="58">
        <f t="shared" si="522"/>
        <v>1200</v>
      </c>
      <c r="L1383" s="58">
        <f t="shared" si="522"/>
        <v>24504.27</v>
      </c>
      <c r="M1383" s="58">
        <f t="shared" si="522"/>
        <v>24504.27</v>
      </c>
      <c r="N1383" s="58">
        <v>100</v>
      </c>
      <c r="O1383" s="58">
        <v>100</v>
      </c>
      <c r="P1383" s="537"/>
      <c r="Q1383" s="537"/>
      <c r="R1383" s="537"/>
      <c r="S1383" s="537"/>
    </row>
    <row r="1384" spans="1:19" x14ac:dyDescent="0.25">
      <c r="A1384" s="531"/>
      <c r="B1384" s="534"/>
      <c r="C1384" s="55">
        <v>2020</v>
      </c>
      <c r="D1384" s="58">
        <f>SUM(D1401)</f>
        <v>43269</v>
      </c>
      <c r="E1384" s="58">
        <f t="shared" ref="E1384:M1384" si="523">SUM(E1401)</f>
        <v>43269</v>
      </c>
      <c r="F1384" s="58">
        <f t="shared" si="523"/>
        <v>2983.46</v>
      </c>
      <c r="G1384" s="58">
        <f t="shared" si="523"/>
        <v>2983.46</v>
      </c>
      <c r="H1384" s="58">
        <f t="shared" si="523"/>
        <v>5881.94</v>
      </c>
      <c r="I1384" s="58">
        <f t="shared" si="523"/>
        <v>5881.94</v>
      </c>
      <c r="J1384" s="58">
        <f t="shared" si="523"/>
        <v>2163.8000000000002</v>
      </c>
      <c r="K1384" s="58">
        <f t="shared" si="523"/>
        <v>2163.8000000000002</v>
      </c>
      <c r="L1384" s="58">
        <f t="shared" si="523"/>
        <v>32239.8</v>
      </c>
      <c r="M1384" s="58">
        <f t="shared" si="523"/>
        <v>32239.8</v>
      </c>
      <c r="N1384" s="58">
        <v>100</v>
      </c>
      <c r="O1384" s="58">
        <v>100</v>
      </c>
      <c r="P1384" s="537"/>
      <c r="Q1384" s="537"/>
      <c r="R1384" s="537"/>
      <c r="S1384" s="537"/>
    </row>
    <row r="1385" spans="1:19" x14ac:dyDescent="0.25">
      <c r="A1385" s="531"/>
      <c r="B1385" s="534"/>
      <c r="C1385" s="55">
        <v>2021</v>
      </c>
      <c r="D1385" s="58">
        <f>D1403</f>
        <v>50635.56</v>
      </c>
      <c r="E1385" s="58">
        <f t="shared" ref="E1385:M1385" si="524">E1403</f>
        <v>50635.56</v>
      </c>
      <c r="F1385" s="58">
        <f t="shared" si="524"/>
        <v>2323.5100000000002</v>
      </c>
      <c r="G1385" s="58">
        <f t="shared" si="524"/>
        <v>2323.5100000000002</v>
      </c>
      <c r="H1385" s="58">
        <f t="shared" si="524"/>
        <v>5813.49</v>
      </c>
      <c r="I1385" s="58">
        <f t="shared" si="524"/>
        <v>5813.49</v>
      </c>
      <c r="J1385" s="58">
        <f t="shared" si="524"/>
        <v>2837.6</v>
      </c>
      <c r="K1385" s="58">
        <f t="shared" si="524"/>
        <v>2837.6</v>
      </c>
      <c r="L1385" s="58">
        <f t="shared" si="524"/>
        <v>39660.959999999999</v>
      </c>
      <c r="M1385" s="58">
        <f t="shared" si="524"/>
        <v>39660.959999999999</v>
      </c>
      <c r="N1385" s="58">
        <v>100</v>
      </c>
      <c r="O1385" s="187">
        <f>E1385/D1385</f>
        <v>1</v>
      </c>
      <c r="P1385" s="537"/>
      <c r="Q1385" s="537"/>
      <c r="R1385" s="537"/>
      <c r="S1385" s="537"/>
    </row>
    <row r="1386" spans="1:19" x14ac:dyDescent="0.25">
      <c r="A1386" s="531"/>
      <c r="B1386" s="534"/>
      <c r="C1386" s="55">
        <v>2022</v>
      </c>
      <c r="D1386" s="58">
        <f>SUM(D1405)</f>
        <v>46792.7</v>
      </c>
      <c r="E1386" s="58">
        <f t="shared" ref="E1386:M1386" si="525">SUM(E1405)</f>
        <v>46792.7</v>
      </c>
      <c r="F1386" s="58">
        <f t="shared" si="525"/>
        <v>1920.15</v>
      </c>
      <c r="G1386" s="58">
        <f t="shared" si="525"/>
        <v>1920.15</v>
      </c>
      <c r="H1386" s="58">
        <f t="shared" si="525"/>
        <v>6545.85</v>
      </c>
      <c r="I1386" s="58">
        <f t="shared" si="525"/>
        <v>6545.85</v>
      </c>
      <c r="J1386" s="58">
        <f t="shared" si="525"/>
        <v>3000</v>
      </c>
      <c r="K1386" s="58">
        <f t="shared" si="525"/>
        <v>3000</v>
      </c>
      <c r="L1386" s="58">
        <f t="shared" si="525"/>
        <v>35326.699999999997</v>
      </c>
      <c r="M1386" s="58">
        <f t="shared" si="525"/>
        <v>35326.699999999997</v>
      </c>
      <c r="N1386" s="58">
        <v>100</v>
      </c>
      <c r="O1386" s="187">
        <v>1</v>
      </c>
      <c r="P1386" s="537"/>
      <c r="Q1386" s="537"/>
      <c r="R1386" s="537"/>
      <c r="S1386" s="537"/>
    </row>
    <row r="1387" spans="1:19" x14ac:dyDescent="0.25">
      <c r="A1387" s="531"/>
      <c r="B1387" s="534"/>
      <c r="C1387" s="55">
        <v>2023</v>
      </c>
      <c r="D1387" s="58">
        <f>SUM(D1407)</f>
        <v>91305.52</v>
      </c>
      <c r="E1387" s="58">
        <f t="shared" ref="E1387:M1387" si="526">SUM(E1407)</f>
        <v>91305.52</v>
      </c>
      <c r="F1387" s="58">
        <f t="shared" si="526"/>
        <v>3775.77</v>
      </c>
      <c r="G1387" s="58">
        <f t="shared" si="526"/>
        <v>3775.77</v>
      </c>
      <c r="H1387" s="58">
        <f t="shared" si="526"/>
        <v>11907.23</v>
      </c>
      <c r="I1387" s="58">
        <f t="shared" si="526"/>
        <v>11907.23</v>
      </c>
      <c r="J1387" s="58">
        <f t="shared" si="526"/>
        <v>5989</v>
      </c>
      <c r="K1387" s="58">
        <f t="shared" si="526"/>
        <v>5989</v>
      </c>
      <c r="L1387" s="58">
        <f t="shared" si="526"/>
        <v>69633.52</v>
      </c>
      <c r="M1387" s="58">
        <f t="shared" si="526"/>
        <v>69633.52</v>
      </c>
      <c r="N1387" s="58">
        <v>100</v>
      </c>
      <c r="O1387" s="187">
        <v>1</v>
      </c>
      <c r="P1387" s="537"/>
      <c r="Q1387" s="537"/>
      <c r="R1387" s="537"/>
      <c r="S1387" s="537"/>
    </row>
    <row r="1388" spans="1:19" x14ac:dyDescent="0.25">
      <c r="A1388" s="532"/>
      <c r="B1388" s="535"/>
      <c r="C1388" s="55">
        <v>2024</v>
      </c>
      <c r="D1388" s="58">
        <f>SUM(D1409)</f>
        <v>63659.43</v>
      </c>
      <c r="E1388" s="58">
        <f t="shared" ref="E1388:M1388" si="527">SUM(E1409)</f>
        <v>63659.43</v>
      </c>
      <c r="F1388" s="58">
        <f t="shared" si="527"/>
        <v>2281.64</v>
      </c>
      <c r="G1388" s="58">
        <f t="shared" si="527"/>
        <v>2281.64</v>
      </c>
      <c r="H1388" s="58">
        <f t="shared" si="527"/>
        <v>7571.91</v>
      </c>
      <c r="I1388" s="58">
        <f t="shared" si="527"/>
        <v>7571.91</v>
      </c>
      <c r="J1388" s="58">
        <f t="shared" si="527"/>
        <v>4069.45</v>
      </c>
      <c r="K1388" s="58">
        <f t="shared" si="527"/>
        <v>4069.45</v>
      </c>
      <c r="L1388" s="58">
        <f t="shared" si="527"/>
        <v>49736.43</v>
      </c>
      <c r="M1388" s="58">
        <f t="shared" si="527"/>
        <v>49736.43</v>
      </c>
      <c r="N1388" s="58">
        <v>100</v>
      </c>
      <c r="O1388" s="187">
        <f>E1388/D1388</f>
        <v>1</v>
      </c>
      <c r="P1388" s="538"/>
      <c r="Q1388" s="538"/>
      <c r="R1388" s="538"/>
      <c r="S1388" s="538"/>
    </row>
    <row r="1389" spans="1:19" ht="54.75" customHeight="1" x14ac:dyDescent="0.25">
      <c r="A1389" s="527" t="s">
        <v>201</v>
      </c>
      <c r="B1389" s="550" t="s">
        <v>218</v>
      </c>
      <c r="C1389" s="500">
        <v>2014</v>
      </c>
      <c r="D1389" s="502">
        <v>7745.8</v>
      </c>
      <c r="E1389" s="502">
        <v>7745.8</v>
      </c>
      <c r="F1389" s="502">
        <v>986.05</v>
      </c>
      <c r="G1389" s="502">
        <v>986.05</v>
      </c>
      <c r="H1389" s="502">
        <v>1417.55</v>
      </c>
      <c r="I1389" s="502">
        <v>1417.55</v>
      </c>
      <c r="J1389" s="502">
        <v>1200</v>
      </c>
      <c r="K1389" s="502">
        <v>1200</v>
      </c>
      <c r="L1389" s="502">
        <v>4142.2</v>
      </c>
      <c r="M1389" s="502">
        <v>4142.2</v>
      </c>
      <c r="N1389" s="502">
        <v>100</v>
      </c>
      <c r="O1389" s="502">
        <v>100</v>
      </c>
      <c r="P1389" s="34" t="s">
        <v>219</v>
      </c>
      <c r="Q1389" s="23">
        <v>6</v>
      </c>
      <c r="R1389" s="23">
        <v>6</v>
      </c>
      <c r="S1389" s="23">
        <v>100</v>
      </c>
    </row>
    <row r="1390" spans="1:19" ht="54.75" customHeight="1" x14ac:dyDescent="0.25">
      <c r="A1390" s="528"/>
      <c r="B1390" s="551"/>
      <c r="C1390" s="501"/>
      <c r="D1390" s="503"/>
      <c r="E1390" s="503"/>
      <c r="F1390" s="503"/>
      <c r="G1390" s="503"/>
      <c r="H1390" s="503"/>
      <c r="I1390" s="503"/>
      <c r="J1390" s="503"/>
      <c r="K1390" s="503"/>
      <c r="L1390" s="503"/>
      <c r="M1390" s="503"/>
      <c r="N1390" s="503"/>
      <c r="O1390" s="503"/>
      <c r="P1390" s="34" t="s">
        <v>220</v>
      </c>
      <c r="Q1390" s="23">
        <v>22</v>
      </c>
      <c r="R1390" s="23">
        <v>22</v>
      </c>
      <c r="S1390" s="23">
        <v>100</v>
      </c>
    </row>
    <row r="1391" spans="1:19" ht="81" customHeight="1" x14ac:dyDescent="0.25">
      <c r="A1391" s="528"/>
      <c r="B1391" s="551"/>
      <c r="C1391" s="500">
        <v>2015</v>
      </c>
      <c r="D1391" s="502">
        <v>9503</v>
      </c>
      <c r="E1391" s="502">
        <v>9110</v>
      </c>
      <c r="F1391" s="502">
        <v>1031</v>
      </c>
      <c r="G1391" s="502">
        <v>876.69</v>
      </c>
      <c r="H1391" s="502">
        <v>1095</v>
      </c>
      <c r="I1391" s="502">
        <v>891.9</v>
      </c>
      <c r="J1391" s="502">
        <v>1200</v>
      </c>
      <c r="K1391" s="502">
        <v>1507.41</v>
      </c>
      <c r="L1391" s="502">
        <v>6177</v>
      </c>
      <c r="M1391" s="502">
        <v>5834</v>
      </c>
      <c r="N1391" s="502">
        <v>100</v>
      </c>
      <c r="O1391" s="502">
        <v>95.86</v>
      </c>
      <c r="P1391" s="34" t="s">
        <v>258</v>
      </c>
      <c r="Q1391" s="67">
        <v>5</v>
      </c>
      <c r="R1391" s="67">
        <v>5</v>
      </c>
      <c r="S1391" s="67">
        <v>100</v>
      </c>
    </row>
    <row r="1392" spans="1:19" ht="119.25" customHeight="1" x14ac:dyDescent="0.25">
      <c r="A1392" s="528"/>
      <c r="B1392" s="551"/>
      <c r="C1392" s="501"/>
      <c r="D1392" s="503"/>
      <c r="E1392" s="503"/>
      <c r="F1392" s="503"/>
      <c r="G1392" s="503"/>
      <c r="H1392" s="503"/>
      <c r="I1392" s="503"/>
      <c r="J1392" s="503"/>
      <c r="K1392" s="503"/>
      <c r="L1392" s="503"/>
      <c r="M1392" s="503"/>
      <c r="N1392" s="503"/>
      <c r="O1392" s="503"/>
      <c r="P1392" s="34" t="s">
        <v>259</v>
      </c>
      <c r="Q1392" s="83">
        <v>9.4E-2</v>
      </c>
      <c r="R1392" s="83">
        <v>9.8000000000000004E-2</v>
      </c>
      <c r="S1392" s="67">
        <v>104.26</v>
      </c>
    </row>
    <row r="1393" spans="1:19" ht="79.5" customHeight="1" x14ac:dyDescent="0.25">
      <c r="A1393" s="528"/>
      <c r="B1393" s="551"/>
      <c r="C1393" s="500">
        <v>2016</v>
      </c>
      <c r="D1393" s="502">
        <v>10486.2</v>
      </c>
      <c r="E1393" s="502">
        <v>10486.2</v>
      </c>
      <c r="F1393" s="502">
        <v>1227.8</v>
      </c>
      <c r="G1393" s="502">
        <v>1227.8</v>
      </c>
      <c r="H1393" s="502">
        <v>891.3</v>
      </c>
      <c r="I1393" s="502">
        <v>891.3</v>
      </c>
      <c r="J1393" s="502">
        <v>1331.56</v>
      </c>
      <c r="K1393" s="502">
        <v>1331.56</v>
      </c>
      <c r="L1393" s="502">
        <v>7035.54</v>
      </c>
      <c r="M1393" s="502">
        <v>7035.54</v>
      </c>
      <c r="N1393" s="502">
        <v>100</v>
      </c>
      <c r="O1393" s="502">
        <v>100</v>
      </c>
      <c r="P1393" s="34" t="s">
        <v>258</v>
      </c>
      <c r="Q1393" s="98">
        <v>6</v>
      </c>
      <c r="R1393" s="98">
        <v>6</v>
      </c>
      <c r="S1393" s="98">
        <v>100</v>
      </c>
    </row>
    <row r="1394" spans="1:19" ht="119.25" customHeight="1" x14ac:dyDescent="0.25">
      <c r="A1394" s="528"/>
      <c r="B1394" s="551"/>
      <c r="C1394" s="501"/>
      <c r="D1394" s="503"/>
      <c r="E1394" s="503"/>
      <c r="F1394" s="503"/>
      <c r="G1394" s="503"/>
      <c r="H1394" s="503"/>
      <c r="I1394" s="503"/>
      <c r="J1394" s="503"/>
      <c r="K1394" s="503"/>
      <c r="L1394" s="503"/>
      <c r="M1394" s="503"/>
      <c r="N1394" s="503"/>
      <c r="O1394" s="503"/>
      <c r="P1394" s="34" t="s">
        <v>259</v>
      </c>
      <c r="Q1394" s="83">
        <v>9.4E-2</v>
      </c>
      <c r="R1394" s="83">
        <v>9.4E-2</v>
      </c>
      <c r="S1394" s="98">
        <v>100</v>
      </c>
    </row>
    <row r="1395" spans="1:19" ht="76.5" customHeight="1" x14ac:dyDescent="0.25">
      <c r="A1395" s="528"/>
      <c r="B1395" s="551"/>
      <c r="C1395" s="500">
        <v>2017</v>
      </c>
      <c r="D1395" s="502">
        <v>10032.299999999999</v>
      </c>
      <c r="E1395" s="502">
        <v>10032.299999999999</v>
      </c>
      <c r="F1395" s="502">
        <v>1242.9000000000001</v>
      </c>
      <c r="G1395" s="502">
        <v>1242.9000000000001</v>
      </c>
      <c r="H1395" s="502">
        <v>758.7</v>
      </c>
      <c r="I1395" s="502">
        <v>758.7</v>
      </c>
      <c r="J1395" s="502">
        <v>1270</v>
      </c>
      <c r="K1395" s="502">
        <v>1270</v>
      </c>
      <c r="L1395" s="502">
        <v>6760.7</v>
      </c>
      <c r="M1395" s="502">
        <v>6760.7</v>
      </c>
      <c r="N1395" s="502">
        <v>100</v>
      </c>
      <c r="O1395" s="502">
        <v>100</v>
      </c>
      <c r="P1395" s="34" t="s">
        <v>258</v>
      </c>
      <c r="Q1395" s="114">
        <v>5</v>
      </c>
      <c r="R1395" s="114">
        <v>5</v>
      </c>
      <c r="S1395" s="114">
        <v>100</v>
      </c>
    </row>
    <row r="1396" spans="1:19" ht="120" customHeight="1" x14ac:dyDescent="0.25">
      <c r="A1396" s="528"/>
      <c r="B1396" s="551"/>
      <c r="C1396" s="501"/>
      <c r="D1396" s="503"/>
      <c r="E1396" s="503"/>
      <c r="F1396" s="503"/>
      <c r="G1396" s="503"/>
      <c r="H1396" s="503"/>
      <c r="I1396" s="503"/>
      <c r="J1396" s="503"/>
      <c r="K1396" s="503"/>
      <c r="L1396" s="503"/>
      <c r="M1396" s="503"/>
      <c r="N1396" s="503"/>
      <c r="O1396" s="503"/>
      <c r="P1396" s="34" t="s">
        <v>259</v>
      </c>
      <c r="Q1396" s="83">
        <v>9.4E-2</v>
      </c>
      <c r="R1396" s="83">
        <v>9.4E-2</v>
      </c>
      <c r="S1396" s="114">
        <v>100</v>
      </c>
    </row>
    <row r="1397" spans="1:19" ht="78" customHeight="1" x14ac:dyDescent="0.25">
      <c r="A1397" s="528"/>
      <c r="B1397" s="551"/>
      <c r="C1397" s="500">
        <v>2018</v>
      </c>
      <c r="D1397" s="502">
        <v>34019.480000000003</v>
      </c>
      <c r="E1397" s="502">
        <v>34019.480000000003</v>
      </c>
      <c r="F1397" s="502">
        <v>0</v>
      </c>
      <c r="G1397" s="502">
        <v>0</v>
      </c>
      <c r="H1397" s="502">
        <v>8546.59</v>
      </c>
      <c r="I1397" s="502">
        <v>8546.59</v>
      </c>
      <c r="J1397" s="502">
        <v>1195.58</v>
      </c>
      <c r="K1397" s="502">
        <v>1195.58</v>
      </c>
      <c r="L1397" s="502">
        <v>24277.31</v>
      </c>
      <c r="M1397" s="502">
        <v>24277.31</v>
      </c>
      <c r="N1397" s="502">
        <v>100</v>
      </c>
      <c r="O1397" s="502">
        <v>100</v>
      </c>
      <c r="P1397" s="34" t="s">
        <v>258</v>
      </c>
      <c r="Q1397" s="141">
        <v>17</v>
      </c>
      <c r="R1397" s="141">
        <v>17</v>
      </c>
      <c r="S1397" s="141">
        <v>100</v>
      </c>
    </row>
    <row r="1398" spans="1:19" ht="120" customHeight="1" x14ac:dyDescent="0.25">
      <c r="A1398" s="528"/>
      <c r="B1398" s="551"/>
      <c r="C1398" s="501"/>
      <c r="D1398" s="503"/>
      <c r="E1398" s="503"/>
      <c r="F1398" s="503"/>
      <c r="G1398" s="503"/>
      <c r="H1398" s="503"/>
      <c r="I1398" s="503"/>
      <c r="J1398" s="503"/>
      <c r="K1398" s="503"/>
      <c r="L1398" s="503"/>
      <c r="M1398" s="503"/>
      <c r="N1398" s="503"/>
      <c r="O1398" s="503"/>
      <c r="P1398" s="34" t="s">
        <v>259</v>
      </c>
      <c r="Q1398" s="83">
        <v>0.42</v>
      </c>
      <c r="R1398" s="83">
        <v>0.42</v>
      </c>
      <c r="S1398" s="141">
        <v>100</v>
      </c>
    </row>
    <row r="1399" spans="1:19" ht="78" customHeight="1" x14ac:dyDescent="0.25">
      <c r="A1399" s="528"/>
      <c r="B1399" s="551"/>
      <c r="C1399" s="500">
        <v>2019</v>
      </c>
      <c r="D1399" s="502">
        <v>33021.870000000003</v>
      </c>
      <c r="E1399" s="502">
        <v>33021.870000000003</v>
      </c>
      <c r="F1399" s="502">
        <v>3387.7</v>
      </c>
      <c r="G1399" s="502">
        <v>3387.7</v>
      </c>
      <c r="H1399" s="502">
        <v>3929.9</v>
      </c>
      <c r="I1399" s="502">
        <v>3929.9</v>
      </c>
      <c r="J1399" s="502">
        <v>1200</v>
      </c>
      <c r="K1399" s="502">
        <v>1200</v>
      </c>
      <c r="L1399" s="502">
        <v>24504.27</v>
      </c>
      <c r="M1399" s="502">
        <v>24504.27</v>
      </c>
      <c r="N1399" s="502">
        <v>100</v>
      </c>
      <c r="O1399" s="502">
        <v>100</v>
      </c>
      <c r="P1399" s="34" t="s">
        <v>258</v>
      </c>
      <c r="Q1399" s="163">
        <v>15</v>
      </c>
      <c r="R1399" s="163">
        <v>15</v>
      </c>
      <c r="S1399" s="163">
        <v>100</v>
      </c>
    </row>
    <row r="1400" spans="1:19" ht="120" customHeight="1" x14ac:dyDescent="0.25">
      <c r="A1400" s="528"/>
      <c r="B1400" s="551"/>
      <c r="C1400" s="501"/>
      <c r="D1400" s="503"/>
      <c r="E1400" s="503"/>
      <c r="F1400" s="503"/>
      <c r="G1400" s="503"/>
      <c r="H1400" s="503"/>
      <c r="I1400" s="503"/>
      <c r="J1400" s="503"/>
      <c r="K1400" s="503"/>
      <c r="L1400" s="503"/>
      <c r="M1400" s="503"/>
      <c r="N1400" s="503"/>
      <c r="O1400" s="503"/>
      <c r="P1400" s="34" t="s">
        <v>259</v>
      </c>
      <c r="Q1400" s="83">
        <v>0.57999999999999996</v>
      </c>
      <c r="R1400" s="83">
        <v>0.57999999999999996</v>
      </c>
      <c r="S1400" s="163">
        <v>100</v>
      </c>
    </row>
    <row r="1401" spans="1:19" ht="81" customHeight="1" x14ac:dyDescent="0.25">
      <c r="A1401" s="528"/>
      <c r="B1401" s="551"/>
      <c r="C1401" s="500">
        <v>2020</v>
      </c>
      <c r="D1401" s="502">
        <v>43269</v>
      </c>
      <c r="E1401" s="502">
        <v>43269</v>
      </c>
      <c r="F1401" s="502">
        <v>2983.46</v>
      </c>
      <c r="G1401" s="502">
        <v>2983.46</v>
      </c>
      <c r="H1401" s="502">
        <v>5881.94</v>
      </c>
      <c r="I1401" s="502">
        <v>5881.94</v>
      </c>
      <c r="J1401" s="502">
        <v>2163.8000000000002</v>
      </c>
      <c r="K1401" s="502">
        <v>2163.8000000000002</v>
      </c>
      <c r="L1401" s="502">
        <v>32239.8</v>
      </c>
      <c r="M1401" s="502">
        <v>32239.8</v>
      </c>
      <c r="N1401" s="502">
        <v>100</v>
      </c>
      <c r="O1401" s="502">
        <v>100</v>
      </c>
      <c r="P1401" s="34" t="s">
        <v>258</v>
      </c>
      <c r="Q1401" s="185">
        <v>19</v>
      </c>
      <c r="R1401" s="185">
        <v>19</v>
      </c>
      <c r="S1401" s="185">
        <v>100</v>
      </c>
    </row>
    <row r="1402" spans="1:19" ht="120" customHeight="1" x14ac:dyDescent="0.25">
      <c r="A1402" s="528"/>
      <c r="B1402" s="551"/>
      <c r="C1402" s="501"/>
      <c r="D1402" s="503"/>
      <c r="E1402" s="503"/>
      <c r="F1402" s="503"/>
      <c r="G1402" s="503"/>
      <c r="H1402" s="503"/>
      <c r="I1402" s="503"/>
      <c r="J1402" s="503"/>
      <c r="K1402" s="503"/>
      <c r="L1402" s="503"/>
      <c r="M1402" s="503"/>
      <c r="N1402" s="503"/>
      <c r="O1402" s="503"/>
      <c r="P1402" s="34" t="s">
        <v>259</v>
      </c>
      <c r="Q1402" s="83">
        <v>0.432</v>
      </c>
      <c r="R1402" s="83">
        <v>0.432</v>
      </c>
      <c r="S1402" s="185">
        <v>100</v>
      </c>
    </row>
    <row r="1403" spans="1:19" ht="81" customHeight="1" x14ac:dyDescent="0.25">
      <c r="A1403" s="528"/>
      <c r="B1403" s="551"/>
      <c r="C1403" s="500">
        <v>2021</v>
      </c>
      <c r="D1403" s="502">
        <v>50635.56</v>
      </c>
      <c r="E1403" s="502">
        <v>50635.56</v>
      </c>
      <c r="F1403" s="502">
        <v>2323.5100000000002</v>
      </c>
      <c r="G1403" s="502">
        <v>2323.5100000000002</v>
      </c>
      <c r="H1403" s="502">
        <v>5813.49</v>
      </c>
      <c r="I1403" s="502">
        <v>5813.49</v>
      </c>
      <c r="J1403" s="502">
        <v>2837.6</v>
      </c>
      <c r="K1403" s="502">
        <v>2837.6</v>
      </c>
      <c r="L1403" s="502">
        <v>39660.959999999999</v>
      </c>
      <c r="M1403" s="502">
        <v>39660.959999999999</v>
      </c>
      <c r="N1403" s="502">
        <v>100</v>
      </c>
      <c r="O1403" s="502">
        <v>100</v>
      </c>
      <c r="P1403" s="34" t="s">
        <v>258</v>
      </c>
      <c r="Q1403" s="256">
        <v>19</v>
      </c>
      <c r="R1403" s="256">
        <v>19</v>
      </c>
      <c r="S1403" s="256">
        <v>100</v>
      </c>
    </row>
    <row r="1404" spans="1:19" ht="120" customHeight="1" x14ac:dyDescent="0.25">
      <c r="A1404" s="528"/>
      <c r="B1404" s="551"/>
      <c r="C1404" s="501"/>
      <c r="D1404" s="503"/>
      <c r="E1404" s="503"/>
      <c r="F1404" s="503"/>
      <c r="G1404" s="503"/>
      <c r="H1404" s="503"/>
      <c r="I1404" s="503"/>
      <c r="J1404" s="503"/>
      <c r="K1404" s="503"/>
      <c r="L1404" s="503"/>
      <c r="M1404" s="503"/>
      <c r="N1404" s="503"/>
      <c r="O1404" s="503"/>
      <c r="P1404" s="34" t="s">
        <v>259</v>
      </c>
      <c r="Q1404" s="83">
        <v>0.30199999999999999</v>
      </c>
      <c r="R1404" s="83">
        <v>0.30199999999999999</v>
      </c>
      <c r="S1404" s="256">
        <v>100</v>
      </c>
    </row>
    <row r="1405" spans="1:19" ht="81" customHeight="1" x14ac:dyDescent="0.25">
      <c r="A1405" s="528"/>
      <c r="B1405" s="551"/>
      <c r="C1405" s="500">
        <v>2022</v>
      </c>
      <c r="D1405" s="502">
        <v>46792.7</v>
      </c>
      <c r="E1405" s="502">
        <v>46792.7</v>
      </c>
      <c r="F1405" s="502">
        <v>1920.15</v>
      </c>
      <c r="G1405" s="502">
        <v>1920.15</v>
      </c>
      <c r="H1405" s="502">
        <v>6545.85</v>
      </c>
      <c r="I1405" s="502">
        <v>6545.85</v>
      </c>
      <c r="J1405" s="502">
        <v>3000</v>
      </c>
      <c r="K1405" s="502">
        <v>3000</v>
      </c>
      <c r="L1405" s="502">
        <v>35326.699999999997</v>
      </c>
      <c r="M1405" s="502">
        <v>35326.699999999997</v>
      </c>
      <c r="N1405" s="502">
        <v>100</v>
      </c>
      <c r="O1405" s="502">
        <v>100</v>
      </c>
      <c r="P1405" s="34" t="s">
        <v>258</v>
      </c>
      <c r="Q1405" s="334">
        <v>17</v>
      </c>
      <c r="R1405" s="334">
        <v>17</v>
      </c>
      <c r="S1405" s="334">
        <v>100</v>
      </c>
    </row>
    <row r="1406" spans="1:19" ht="120" customHeight="1" x14ac:dyDescent="0.25">
      <c r="A1406" s="528"/>
      <c r="B1406" s="551"/>
      <c r="C1406" s="501"/>
      <c r="D1406" s="503"/>
      <c r="E1406" s="503"/>
      <c r="F1406" s="503"/>
      <c r="G1406" s="503"/>
      <c r="H1406" s="503"/>
      <c r="I1406" s="503"/>
      <c r="J1406" s="503"/>
      <c r="K1406" s="503"/>
      <c r="L1406" s="503"/>
      <c r="M1406" s="503"/>
      <c r="N1406" s="503"/>
      <c r="O1406" s="503"/>
      <c r="P1406" s="34" t="s">
        <v>259</v>
      </c>
      <c r="Q1406" s="83">
        <v>0.38</v>
      </c>
      <c r="R1406" s="83">
        <v>0.38</v>
      </c>
      <c r="S1406" s="334">
        <v>100</v>
      </c>
    </row>
    <row r="1407" spans="1:19" ht="94.5" customHeight="1" x14ac:dyDescent="0.25">
      <c r="A1407" s="528"/>
      <c r="B1407" s="551"/>
      <c r="C1407" s="500">
        <v>2023</v>
      </c>
      <c r="D1407" s="502">
        <v>91305.52</v>
      </c>
      <c r="E1407" s="502">
        <v>91305.52</v>
      </c>
      <c r="F1407" s="502">
        <v>3775.77</v>
      </c>
      <c r="G1407" s="502">
        <v>3775.77</v>
      </c>
      <c r="H1407" s="502">
        <v>11907.23</v>
      </c>
      <c r="I1407" s="502">
        <v>11907.23</v>
      </c>
      <c r="J1407" s="502">
        <v>5989</v>
      </c>
      <c r="K1407" s="502">
        <v>5989</v>
      </c>
      <c r="L1407" s="502">
        <v>69633.52</v>
      </c>
      <c r="M1407" s="502">
        <v>69633.52</v>
      </c>
      <c r="N1407" s="502">
        <v>100</v>
      </c>
      <c r="O1407" s="502">
        <v>100</v>
      </c>
      <c r="P1407" s="34" t="s">
        <v>258</v>
      </c>
      <c r="Q1407" s="387">
        <v>32</v>
      </c>
      <c r="R1407" s="387">
        <v>32</v>
      </c>
      <c r="S1407" s="387">
        <v>100</v>
      </c>
    </row>
    <row r="1408" spans="1:19" ht="150" customHeight="1" x14ac:dyDescent="0.25">
      <c r="A1408" s="528"/>
      <c r="B1408" s="551"/>
      <c r="C1408" s="501"/>
      <c r="D1408" s="503"/>
      <c r="E1408" s="503"/>
      <c r="F1408" s="503"/>
      <c r="G1408" s="503"/>
      <c r="H1408" s="503"/>
      <c r="I1408" s="503"/>
      <c r="J1408" s="503"/>
      <c r="K1408" s="503"/>
      <c r="L1408" s="503"/>
      <c r="M1408" s="503"/>
      <c r="N1408" s="503"/>
      <c r="O1408" s="503"/>
      <c r="P1408" s="34" t="s">
        <v>259</v>
      </c>
      <c r="Q1408" s="83">
        <v>0.8</v>
      </c>
      <c r="R1408" s="83">
        <v>0.8</v>
      </c>
      <c r="S1408" s="387">
        <v>100</v>
      </c>
    </row>
    <row r="1409" spans="1:19" ht="100.5" customHeight="1" x14ac:dyDescent="0.25">
      <c r="A1409" s="528"/>
      <c r="B1409" s="551"/>
      <c r="C1409" s="500">
        <v>2024</v>
      </c>
      <c r="D1409" s="502">
        <v>63659.43</v>
      </c>
      <c r="E1409" s="502">
        <v>63659.43</v>
      </c>
      <c r="F1409" s="502">
        <v>2281.64</v>
      </c>
      <c r="G1409" s="502">
        <v>2281.64</v>
      </c>
      <c r="H1409" s="502">
        <v>7571.91</v>
      </c>
      <c r="I1409" s="502">
        <v>7571.91</v>
      </c>
      <c r="J1409" s="502">
        <v>4069.45</v>
      </c>
      <c r="K1409" s="502">
        <v>4069.45</v>
      </c>
      <c r="L1409" s="502">
        <v>49736.43</v>
      </c>
      <c r="M1409" s="502">
        <v>49736.43</v>
      </c>
      <c r="N1409" s="502">
        <v>100</v>
      </c>
      <c r="O1409" s="548">
        <f>E1409/D1409</f>
        <v>1</v>
      </c>
      <c r="P1409" s="34" t="s">
        <v>258</v>
      </c>
      <c r="Q1409" s="468">
        <v>21</v>
      </c>
      <c r="R1409" s="468">
        <v>21</v>
      </c>
      <c r="S1409" s="468">
        <v>100</v>
      </c>
    </row>
    <row r="1410" spans="1:19" ht="150" customHeight="1" x14ac:dyDescent="0.25">
      <c r="A1410" s="529"/>
      <c r="B1410" s="552"/>
      <c r="C1410" s="501"/>
      <c r="D1410" s="503"/>
      <c r="E1410" s="503"/>
      <c r="F1410" s="503"/>
      <c r="G1410" s="503"/>
      <c r="H1410" s="503"/>
      <c r="I1410" s="503"/>
      <c r="J1410" s="503"/>
      <c r="K1410" s="503"/>
      <c r="L1410" s="503"/>
      <c r="M1410" s="503"/>
      <c r="N1410" s="503"/>
      <c r="O1410" s="549"/>
      <c r="P1410" s="34" t="s">
        <v>259</v>
      </c>
      <c r="Q1410" s="83">
        <v>0.28000000000000003</v>
      </c>
      <c r="R1410" s="83">
        <v>0.28000000000000003</v>
      </c>
      <c r="S1410" s="468">
        <v>100</v>
      </c>
    </row>
    <row r="1411" spans="1:19" ht="15" customHeight="1" x14ac:dyDescent="0.25">
      <c r="A1411" s="530" t="s">
        <v>203</v>
      </c>
      <c r="B1411" s="533" t="s">
        <v>360</v>
      </c>
      <c r="C1411" s="13" t="s">
        <v>569</v>
      </c>
      <c r="D1411" s="14">
        <f>SUM(D1412:D1422)</f>
        <v>94819.680000000008</v>
      </c>
      <c r="E1411" s="14">
        <f t="shared" ref="E1411:M1411" si="528">SUM(E1412:E1422)</f>
        <v>104041.68000000001</v>
      </c>
      <c r="F1411" s="14">
        <f t="shared" si="528"/>
        <v>0</v>
      </c>
      <c r="G1411" s="14">
        <f t="shared" si="528"/>
        <v>0</v>
      </c>
      <c r="H1411" s="14">
        <f t="shared" si="528"/>
        <v>0</v>
      </c>
      <c r="I1411" s="14">
        <f t="shared" si="528"/>
        <v>0</v>
      </c>
      <c r="J1411" s="14">
        <f t="shared" si="528"/>
        <v>94819.680000000008</v>
      </c>
      <c r="K1411" s="14">
        <f t="shared" si="528"/>
        <v>104041.68000000001</v>
      </c>
      <c r="L1411" s="14">
        <f t="shared" si="528"/>
        <v>0</v>
      </c>
      <c r="M1411" s="14">
        <f t="shared" si="528"/>
        <v>0</v>
      </c>
      <c r="N1411" s="14">
        <v>100</v>
      </c>
      <c r="O1411" s="188">
        <f>E1411/D1411</f>
        <v>1.0972582906839592</v>
      </c>
      <c r="P1411" s="536" t="s">
        <v>21</v>
      </c>
      <c r="Q1411" s="536" t="s">
        <v>21</v>
      </c>
      <c r="R1411" s="536" t="s">
        <v>21</v>
      </c>
      <c r="S1411" s="536" t="s">
        <v>21</v>
      </c>
    </row>
    <row r="1412" spans="1:19" x14ac:dyDescent="0.25">
      <c r="A1412" s="531"/>
      <c r="B1412" s="534"/>
      <c r="C1412" s="12">
        <v>2014</v>
      </c>
      <c r="D1412" s="14">
        <v>0</v>
      </c>
      <c r="E1412" s="14">
        <v>0</v>
      </c>
      <c r="F1412" s="14">
        <v>0</v>
      </c>
      <c r="G1412" s="14">
        <v>0</v>
      </c>
      <c r="H1412" s="14">
        <v>0</v>
      </c>
      <c r="I1412" s="14">
        <v>0</v>
      </c>
      <c r="J1412" s="14">
        <v>0</v>
      </c>
      <c r="K1412" s="14">
        <v>0</v>
      </c>
      <c r="L1412" s="14">
        <v>0</v>
      </c>
      <c r="M1412" s="14">
        <v>0</v>
      </c>
      <c r="N1412" s="14">
        <v>0</v>
      </c>
      <c r="O1412" s="14">
        <v>0</v>
      </c>
      <c r="P1412" s="537"/>
      <c r="Q1412" s="537"/>
      <c r="R1412" s="537"/>
      <c r="S1412" s="537"/>
    </row>
    <row r="1413" spans="1:19" x14ac:dyDescent="0.25">
      <c r="A1413" s="531"/>
      <c r="B1413" s="534"/>
      <c r="C1413" s="12">
        <v>2015</v>
      </c>
      <c r="D1413" s="14">
        <f t="shared" ref="D1413:D1417" si="529">SUM(D1423)</f>
        <v>0</v>
      </c>
      <c r="E1413" s="14">
        <f t="shared" ref="E1413:M1413" si="530">SUM(E1423)</f>
        <v>9222</v>
      </c>
      <c r="F1413" s="14">
        <f t="shared" si="530"/>
        <v>0</v>
      </c>
      <c r="G1413" s="14">
        <f t="shared" si="530"/>
        <v>0</v>
      </c>
      <c r="H1413" s="14">
        <f t="shared" si="530"/>
        <v>0</v>
      </c>
      <c r="I1413" s="14">
        <f t="shared" si="530"/>
        <v>0</v>
      </c>
      <c r="J1413" s="14">
        <f t="shared" si="530"/>
        <v>0</v>
      </c>
      <c r="K1413" s="14">
        <f t="shared" si="530"/>
        <v>9222</v>
      </c>
      <c r="L1413" s="14">
        <f t="shared" si="530"/>
        <v>0</v>
      </c>
      <c r="M1413" s="14">
        <f t="shared" si="530"/>
        <v>0</v>
      </c>
      <c r="N1413" s="14">
        <v>0</v>
      </c>
      <c r="O1413" s="14">
        <v>100</v>
      </c>
      <c r="P1413" s="537"/>
      <c r="Q1413" s="537"/>
      <c r="R1413" s="537"/>
      <c r="S1413" s="537"/>
    </row>
    <row r="1414" spans="1:19" x14ac:dyDescent="0.25">
      <c r="A1414" s="531"/>
      <c r="B1414" s="534"/>
      <c r="C1414" s="12">
        <v>2016</v>
      </c>
      <c r="D1414" s="14">
        <f t="shared" si="529"/>
        <v>0</v>
      </c>
      <c r="E1414" s="14">
        <f t="shared" ref="E1414:M1414" si="531">SUM(E1424)</f>
        <v>0</v>
      </c>
      <c r="F1414" s="14">
        <f t="shared" si="531"/>
        <v>0</v>
      </c>
      <c r="G1414" s="14">
        <f t="shared" si="531"/>
        <v>0</v>
      </c>
      <c r="H1414" s="14">
        <f t="shared" si="531"/>
        <v>0</v>
      </c>
      <c r="I1414" s="14">
        <f t="shared" si="531"/>
        <v>0</v>
      </c>
      <c r="J1414" s="14">
        <f t="shared" si="531"/>
        <v>0</v>
      </c>
      <c r="K1414" s="14">
        <f t="shared" si="531"/>
        <v>0</v>
      </c>
      <c r="L1414" s="14">
        <f t="shared" si="531"/>
        <v>0</v>
      </c>
      <c r="M1414" s="14">
        <f t="shared" si="531"/>
        <v>0</v>
      </c>
      <c r="N1414" s="14">
        <v>0</v>
      </c>
      <c r="O1414" s="14">
        <v>0</v>
      </c>
      <c r="P1414" s="537"/>
      <c r="Q1414" s="537"/>
      <c r="R1414" s="537"/>
      <c r="S1414" s="537"/>
    </row>
    <row r="1415" spans="1:19" x14ac:dyDescent="0.25">
      <c r="A1415" s="531"/>
      <c r="B1415" s="534"/>
      <c r="C1415" s="12">
        <v>2017</v>
      </c>
      <c r="D1415" s="14">
        <f t="shared" si="529"/>
        <v>6263.8</v>
      </c>
      <c r="E1415" s="14">
        <f t="shared" ref="E1415:M1415" si="532">SUM(E1425)</f>
        <v>6263.8</v>
      </c>
      <c r="F1415" s="14">
        <f t="shared" si="532"/>
        <v>0</v>
      </c>
      <c r="G1415" s="14">
        <f t="shared" si="532"/>
        <v>0</v>
      </c>
      <c r="H1415" s="14">
        <f t="shared" si="532"/>
        <v>0</v>
      </c>
      <c r="I1415" s="14">
        <f t="shared" si="532"/>
        <v>0</v>
      </c>
      <c r="J1415" s="14">
        <f t="shared" si="532"/>
        <v>6263.8</v>
      </c>
      <c r="K1415" s="14">
        <f t="shared" si="532"/>
        <v>6263.8</v>
      </c>
      <c r="L1415" s="14">
        <f t="shared" si="532"/>
        <v>0</v>
      </c>
      <c r="M1415" s="14">
        <f t="shared" si="532"/>
        <v>0</v>
      </c>
      <c r="N1415" s="14">
        <v>100</v>
      </c>
      <c r="O1415" s="14">
        <v>100</v>
      </c>
      <c r="P1415" s="537"/>
      <c r="Q1415" s="537"/>
      <c r="R1415" s="537"/>
      <c r="S1415" s="537"/>
    </row>
    <row r="1416" spans="1:19" x14ac:dyDescent="0.25">
      <c r="A1416" s="531"/>
      <c r="B1416" s="534"/>
      <c r="C1416" s="12">
        <v>2018</v>
      </c>
      <c r="D1416" s="14">
        <f t="shared" si="529"/>
        <v>0</v>
      </c>
      <c r="E1416" s="14">
        <f t="shared" ref="E1416:M1416" si="533">SUM(E1426)</f>
        <v>0</v>
      </c>
      <c r="F1416" s="14">
        <f t="shared" si="533"/>
        <v>0</v>
      </c>
      <c r="G1416" s="14">
        <f t="shared" si="533"/>
        <v>0</v>
      </c>
      <c r="H1416" s="14">
        <f t="shared" si="533"/>
        <v>0</v>
      </c>
      <c r="I1416" s="14">
        <f t="shared" si="533"/>
        <v>0</v>
      </c>
      <c r="J1416" s="14">
        <f t="shared" si="533"/>
        <v>0</v>
      </c>
      <c r="K1416" s="14">
        <f t="shared" si="533"/>
        <v>0</v>
      </c>
      <c r="L1416" s="14">
        <f t="shared" si="533"/>
        <v>0</v>
      </c>
      <c r="M1416" s="14">
        <f t="shared" si="533"/>
        <v>0</v>
      </c>
      <c r="N1416" s="14">
        <v>0</v>
      </c>
      <c r="O1416" s="14">
        <v>0</v>
      </c>
      <c r="P1416" s="537"/>
      <c r="Q1416" s="537"/>
      <c r="R1416" s="537"/>
      <c r="S1416" s="537"/>
    </row>
    <row r="1417" spans="1:19" x14ac:dyDescent="0.25">
      <c r="A1417" s="531"/>
      <c r="B1417" s="534"/>
      <c r="C1417" s="12">
        <v>2019</v>
      </c>
      <c r="D1417" s="14">
        <f t="shared" si="529"/>
        <v>4000</v>
      </c>
      <c r="E1417" s="14">
        <f t="shared" ref="E1417:M1417" si="534">SUM(E1427)</f>
        <v>4000</v>
      </c>
      <c r="F1417" s="14">
        <f t="shared" si="534"/>
        <v>0</v>
      </c>
      <c r="G1417" s="14">
        <f t="shared" si="534"/>
        <v>0</v>
      </c>
      <c r="H1417" s="14">
        <f t="shared" si="534"/>
        <v>0</v>
      </c>
      <c r="I1417" s="14">
        <f t="shared" si="534"/>
        <v>0</v>
      </c>
      <c r="J1417" s="14">
        <f t="shared" si="534"/>
        <v>4000</v>
      </c>
      <c r="K1417" s="14">
        <f t="shared" si="534"/>
        <v>4000</v>
      </c>
      <c r="L1417" s="14">
        <f t="shared" si="534"/>
        <v>0</v>
      </c>
      <c r="M1417" s="14">
        <f t="shared" si="534"/>
        <v>0</v>
      </c>
      <c r="N1417" s="14">
        <v>100</v>
      </c>
      <c r="O1417" s="14">
        <v>100</v>
      </c>
      <c r="P1417" s="537"/>
      <c r="Q1417" s="537"/>
      <c r="R1417" s="537"/>
      <c r="S1417" s="537"/>
    </row>
    <row r="1418" spans="1:19" x14ac:dyDescent="0.25">
      <c r="A1418" s="531"/>
      <c r="B1418" s="534"/>
      <c r="C1418" s="12">
        <v>2020</v>
      </c>
      <c r="D1418" s="14">
        <f>SUM(D1428)</f>
        <v>3297</v>
      </c>
      <c r="E1418" s="14">
        <f t="shared" ref="E1418:M1418" si="535">SUM(E1428)</f>
        <v>3297</v>
      </c>
      <c r="F1418" s="14">
        <f t="shared" si="535"/>
        <v>0</v>
      </c>
      <c r="G1418" s="14">
        <f t="shared" si="535"/>
        <v>0</v>
      </c>
      <c r="H1418" s="14">
        <f t="shared" si="535"/>
        <v>0</v>
      </c>
      <c r="I1418" s="14">
        <f t="shared" si="535"/>
        <v>0</v>
      </c>
      <c r="J1418" s="14">
        <f t="shared" si="535"/>
        <v>3297</v>
      </c>
      <c r="K1418" s="14">
        <f t="shared" si="535"/>
        <v>3297</v>
      </c>
      <c r="L1418" s="14">
        <f t="shared" si="535"/>
        <v>0</v>
      </c>
      <c r="M1418" s="14">
        <f t="shared" si="535"/>
        <v>0</v>
      </c>
      <c r="N1418" s="14">
        <v>100</v>
      </c>
      <c r="O1418" s="14">
        <v>100</v>
      </c>
      <c r="P1418" s="537"/>
      <c r="Q1418" s="537"/>
      <c r="R1418" s="537"/>
      <c r="S1418" s="537"/>
    </row>
    <row r="1419" spans="1:19" x14ac:dyDescent="0.25">
      <c r="A1419" s="531"/>
      <c r="B1419" s="534"/>
      <c r="C1419" s="12">
        <v>2021</v>
      </c>
      <c r="D1419" s="14">
        <f>SUM(D1429)</f>
        <v>0</v>
      </c>
      <c r="E1419" s="14">
        <f t="shared" ref="E1419:M1419" si="536">SUM(E1429)</f>
        <v>0</v>
      </c>
      <c r="F1419" s="14">
        <f t="shared" si="536"/>
        <v>0</v>
      </c>
      <c r="G1419" s="14">
        <f t="shared" si="536"/>
        <v>0</v>
      </c>
      <c r="H1419" s="14">
        <f t="shared" si="536"/>
        <v>0</v>
      </c>
      <c r="I1419" s="14">
        <f t="shared" si="536"/>
        <v>0</v>
      </c>
      <c r="J1419" s="14">
        <f t="shared" si="536"/>
        <v>0</v>
      </c>
      <c r="K1419" s="14">
        <f t="shared" si="536"/>
        <v>0</v>
      </c>
      <c r="L1419" s="14">
        <f t="shared" si="536"/>
        <v>0</v>
      </c>
      <c r="M1419" s="14">
        <f t="shared" si="536"/>
        <v>0</v>
      </c>
      <c r="N1419" s="14">
        <v>100</v>
      </c>
      <c r="O1419" s="14">
        <v>100</v>
      </c>
      <c r="P1419" s="537"/>
      <c r="Q1419" s="537"/>
      <c r="R1419" s="537"/>
      <c r="S1419" s="537"/>
    </row>
    <row r="1420" spans="1:19" x14ac:dyDescent="0.25">
      <c r="A1420" s="531"/>
      <c r="B1420" s="534"/>
      <c r="C1420" s="12">
        <v>2022</v>
      </c>
      <c r="D1420" s="14">
        <f>SUM(D1430)</f>
        <v>20928.7</v>
      </c>
      <c r="E1420" s="14">
        <f t="shared" ref="E1420:M1420" si="537">SUM(E1430)</f>
        <v>20928.7</v>
      </c>
      <c r="F1420" s="14">
        <f t="shared" si="537"/>
        <v>0</v>
      </c>
      <c r="G1420" s="14">
        <f t="shared" si="537"/>
        <v>0</v>
      </c>
      <c r="H1420" s="14">
        <f t="shared" si="537"/>
        <v>0</v>
      </c>
      <c r="I1420" s="14">
        <f t="shared" si="537"/>
        <v>0</v>
      </c>
      <c r="J1420" s="14">
        <f t="shared" si="537"/>
        <v>20928.7</v>
      </c>
      <c r="K1420" s="14">
        <f t="shared" si="537"/>
        <v>20928.7</v>
      </c>
      <c r="L1420" s="14">
        <f t="shared" si="537"/>
        <v>0</v>
      </c>
      <c r="M1420" s="14">
        <f t="shared" si="537"/>
        <v>0</v>
      </c>
      <c r="N1420" s="14">
        <v>100</v>
      </c>
      <c r="O1420" s="14">
        <v>100</v>
      </c>
      <c r="P1420" s="537"/>
      <c r="Q1420" s="537"/>
      <c r="R1420" s="537"/>
      <c r="S1420" s="537"/>
    </row>
    <row r="1421" spans="1:19" x14ac:dyDescent="0.25">
      <c r="A1421" s="531"/>
      <c r="B1421" s="534"/>
      <c r="C1421" s="12">
        <v>2023</v>
      </c>
      <c r="D1421" s="14">
        <f>SUM(D1431)</f>
        <v>40275.300000000003</v>
      </c>
      <c r="E1421" s="14">
        <f t="shared" ref="E1421:M1421" si="538">SUM(E1431)</f>
        <v>40275.300000000003</v>
      </c>
      <c r="F1421" s="14">
        <f t="shared" si="538"/>
        <v>0</v>
      </c>
      <c r="G1421" s="14">
        <f t="shared" si="538"/>
        <v>0</v>
      </c>
      <c r="H1421" s="14">
        <f t="shared" si="538"/>
        <v>0</v>
      </c>
      <c r="I1421" s="14">
        <f t="shared" si="538"/>
        <v>0</v>
      </c>
      <c r="J1421" s="14">
        <f t="shared" si="538"/>
        <v>40275.300000000003</v>
      </c>
      <c r="K1421" s="14">
        <f t="shared" si="538"/>
        <v>40275.300000000003</v>
      </c>
      <c r="L1421" s="14">
        <f t="shared" si="538"/>
        <v>0</v>
      </c>
      <c r="M1421" s="14">
        <f t="shared" si="538"/>
        <v>0</v>
      </c>
      <c r="N1421" s="14">
        <v>100</v>
      </c>
      <c r="O1421" s="14">
        <v>100</v>
      </c>
      <c r="P1421" s="537"/>
      <c r="Q1421" s="537"/>
      <c r="R1421" s="537"/>
      <c r="S1421" s="537"/>
    </row>
    <row r="1422" spans="1:19" x14ac:dyDescent="0.25">
      <c r="A1422" s="532"/>
      <c r="B1422" s="535"/>
      <c r="C1422" s="12">
        <v>2024</v>
      </c>
      <c r="D1422" s="14">
        <f>SUM(D1432)</f>
        <v>20054.88</v>
      </c>
      <c r="E1422" s="14">
        <f t="shared" ref="E1422:M1422" si="539">SUM(E1432)</f>
        <v>20054.88</v>
      </c>
      <c r="F1422" s="14">
        <f t="shared" si="539"/>
        <v>0</v>
      </c>
      <c r="G1422" s="14">
        <f t="shared" si="539"/>
        <v>0</v>
      </c>
      <c r="H1422" s="14">
        <f t="shared" si="539"/>
        <v>0</v>
      </c>
      <c r="I1422" s="14">
        <f t="shared" si="539"/>
        <v>0</v>
      </c>
      <c r="J1422" s="14">
        <f t="shared" si="539"/>
        <v>20054.88</v>
      </c>
      <c r="K1422" s="14">
        <f t="shared" si="539"/>
        <v>20054.88</v>
      </c>
      <c r="L1422" s="14">
        <f t="shared" si="539"/>
        <v>0</v>
      </c>
      <c r="M1422" s="14">
        <f t="shared" si="539"/>
        <v>0</v>
      </c>
      <c r="N1422" s="14">
        <v>100</v>
      </c>
      <c r="O1422" s="14">
        <v>100</v>
      </c>
      <c r="P1422" s="538"/>
      <c r="Q1422" s="538"/>
      <c r="R1422" s="538"/>
      <c r="S1422" s="538"/>
    </row>
    <row r="1423" spans="1:19" ht="15" customHeight="1" x14ac:dyDescent="0.25">
      <c r="A1423" s="539" t="s">
        <v>205</v>
      </c>
      <c r="B1423" s="539" t="s">
        <v>361</v>
      </c>
      <c r="C1423" s="68">
        <v>2015</v>
      </c>
      <c r="D1423" s="69">
        <v>0</v>
      </c>
      <c r="E1423" s="69">
        <v>9222</v>
      </c>
      <c r="F1423" s="69">
        <v>0</v>
      </c>
      <c r="G1423" s="69">
        <v>0</v>
      </c>
      <c r="H1423" s="69">
        <v>0</v>
      </c>
      <c r="I1423" s="69">
        <v>0</v>
      </c>
      <c r="J1423" s="69">
        <v>0</v>
      </c>
      <c r="K1423" s="69">
        <v>9222</v>
      </c>
      <c r="L1423" s="69">
        <v>0</v>
      </c>
      <c r="M1423" s="69">
        <v>0</v>
      </c>
      <c r="N1423" s="69">
        <v>0</v>
      </c>
      <c r="O1423" s="69">
        <v>100</v>
      </c>
      <c r="P1423" s="542" t="s">
        <v>362</v>
      </c>
      <c r="Q1423" s="61">
        <v>1</v>
      </c>
      <c r="R1423" s="61">
        <v>6</v>
      </c>
      <c r="S1423" s="61" t="s">
        <v>260</v>
      </c>
    </row>
    <row r="1424" spans="1:19" x14ac:dyDescent="0.25">
      <c r="A1424" s="540"/>
      <c r="B1424" s="540"/>
      <c r="C1424" s="68">
        <v>2016</v>
      </c>
      <c r="D1424" s="69">
        <v>0</v>
      </c>
      <c r="E1424" s="69">
        <v>0</v>
      </c>
      <c r="F1424" s="69">
        <v>0</v>
      </c>
      <c r="G1424" s="69">
        <v>0</v>
      </c>
      <c r="H1424" s="69">
        <v>0</v>
      </c>
      <c r="I1424" s="69">
        <v>0</v>
      </c>
      <c r="J1424" s="69">
        <v>0</v>
      </c>
      <c r="K1424" s="69">
        <v>0</v>
      </c>
      <c r="L1424" s="69">
        <v>0</v>
      </c>
      <c r="M1424" s="69">
        <v>0</v>
      </c>
      <c r="N1424" s="69">
        <v>0</v>
      </c>
      <c r="O1424" s="69">
        <v>0</v>
      </c>
      <c r="P1424" s="543"/>
      <c r="Q1424" s="63" t="s">
        <v>239</v>
      </c>
      <c r="R1424" s="63" t="s">
        <v>239</v>
      </c>
      <c r="S1424" s="63" t="s">
        <v>239</v>
      </c>
    </row>
    <row r="1425" spans="1:19" x14ac:dyDescent="0.25">
      <c r="A1425" s="540"/>
      <c r="B1425" s="540"/>
      <c r="C1425" s="68">
        <v>2017</v>
      </c>
      <c r="D1425" s="69">
        <v>6263.8</v>
      </c>
      <c r="E1425" s="69">
        <v>6263.8</v>
      </c>
      <c r="F1425" s="69">
        <v>0</v>
      </c>
      <c r="G1425" s="69">
        <v>0</v>
      </c>
      <c r="H1425" s="69">
        <v>0</v>
      </c>
      <c r="I1425" s="69">
        <v>0</v>
      </c>
      <c r="J1425" s="69">
        <v>6263.8</v>
      </c>
      <c r="K1425" s="69">
        <v>6263.8</v>
      </c>
      <c r="L1425" s="69">
        <v>0</v>
      </c>
      <c r="M1425" s="69">
        <v>0</v>
      </c>
      <c r="N1425" s="69">
        <v>100</v>
      </c>
      <c r="O1425" s="69">
        <v>100</v>
      </c>
      <c r="P1425" s="543"/>
      <c r="Q1425" s="121">
        <v>3</v>
      </c>
      <c r="R1425" s="121">
        <v>3</v>
      </c>
      <c r="S1425" s="121">
        <v>100</v>
      </c>
    </row>
    <row r="1426" spans="1:19" x14ac:dyDescent="0.25">
      <c r="A1426" s="540"/>
      <c r="B1426" s="540"/>
      <c r="C1426" s="68">
        <v>2018</v>
      </c>
      <c r="D1426" s="69">
        <v>0</v>
      </c>
      <c r="E1426" s="69">
        <v>0</v>
      </c>
      <c r="F1426" s="69">
        <v>0</v>
      </c>
      <c r="G1426" s="69">
        <v>0</v>
      </c>
      <c r="H1426" s="69">
        <v>0</v>
      </c>
      <c r="I1426" s="69">
        <v>0</v>
      </c>
      <c r="J1426" s="69">
        <v>0</v>
      </c>
      <c r="K1426" s="69">
        <v>0</v>
      </c>
      <c r="L1426" s="69">
        <v>0</v>
      </c>
      <c r="M1426" s="69">
        <v>0</v>
      </c>
      <c r="N1426" s="69">
        <v>0</v>
      </c>
      <c r="O1426" s="69">
        <v>0</v>
      </c>
      <c r="P1426" s="543"/>
      <c r="Q1426" s="63" t="s">
        <v>239</v>
      </c>
      <c r="R1426" s="63" t="s">
        <v>239</v>
      </c>
      <c r="S1426" s="63" t="s">
        <v>239</v>
      </c>
    </row>
    <row r="1427" spans="1:19" x14ac:dyDescent="0.25">
      <c r="A1427" s="540"/>
      <c r="B1427" s="540"/>
      <c r="C1427" s="68">
        <v>2019</v>
      </c>
      <c r="D1427" s="69">
        <v>4000</v>
      </c>
      <c r="E1427" s="69">
        <v>4000</v>
      </c>
      <c r="F1427" s="69">
        <v>0</v>
      </c>
      <c r="G1427" s="69">
        <v>0</v>
      </c>
      <c r="H1427" s="69">
        <v>0</v>
      </c>
      <c r="I1427" s="69">
        <v>0</v>
      </c>
      <c r="J1427" s="69">
        <v>4000</v>
      </c>
      <c r="K1427" s="69">
        <v>4000</v>
      </c>
      <c r="L1427" s="69">
        <v>0</v>
      </c>
      <c r="M1427" s="69">
        <v>0</v>
      </c>
      <c r="N1427" s="69">
        <v>100</v>
      </c>
      <c r="O1427" s="69">
        <v>100</v>
      </c>
      <c r="P1427" s="543"/>
      <c r="Q1427" s="164">
        <v>2</v>
      </c>
      <c r="R1427" s="164">
        <v>2</v>
      </c>
      <c r="S1427" s="164">
        <v>100</v>
      </c>
    </row>
    <row r="1428" spans="1:19" x14ac:dyDescent="0.25">
      <c r="A1428" s="540"/>
      <c r="B1428" s="540"/>
      <c r="C1428" s="68">
        <v>2020</v>
      </c>
      <c r="D1428" s="69">
        <v>3297</v>
      </c>
      <c r="E1428" s="69">
        <v>3297</v>
      </c>
      <c r="F1428" s="69">
        <v>0</v>
      </c>
      <c r="G1428" s="69">
        <v>0</v>
      </c>
      <c r="H1428" s="69">
        <v>0</v>
      </c>
      <c r="I1428" s="69">
        <v>0</v>
      </c>
      <c r="J1428" s="69">
        <v>3297</v>
      </c>
      <c r="K1428" s="69">
        <v>3297</v>
      </c>
      <c r="L1428" s="69">
        <v>0</v>
      </c>
      <c r="M1428" s="69">
        <v>0</v>
      </c>
      <c r="N1428" s="69">
        <v>100</v>
      </c>
      <c r="O1428" s="69">
        <v>100</v>
      </c>
      <c r="P1428" s="543"/>
      <c r="Q1428" s="182">
        <v>2</v>
      </c>
      <c r="R1428" s="182">
        <v>2</v>
      </c>
      <c r="S1428" s="182">
        <v>100</v>
      </c>
    </row>
    <row r="1429" spans="1:19" x14ac:dyDescent="0.25">
      <c r="A1429" s="540"/>
      <c r="B1429" s="540"/>
      <c r="C1429" s="68">
        <v>2021</v>
      </c>
      <c r="D1429" s="69">
        <v>0</v>
      </c>
      <c r="E1429" s="69">
        <v>0</v>
      </c>
      <c r="F1429" s="69">
        <v>0</v>
      </c>
      <c r="G1429" s="69">
        <v>0</v>
      </c>
      <c r="H1429" s="69">
        <v>0</v>
      </c>
      <c r="I1429" s="69">
        <v>0</v>
      </c>
      <c r="J1429" s="69">
        <v>0</v>
      </c>
      <c r="K1429" s="69">
        <v>0</v>
      </c>
      <c r="L1429" s="69">
        <v>0</v>
      </c>
      <c r="M1429" s="69">
        <v>0</v>
      </c>
      <c r="N1429" s="69">
        <v>0</v>
      </c>
      <c r="O1429" s="69">
        <v>0</v>
      </c>
      <c r="P1429" s="543"/>
      <c r="Q1429" s="266" t="s">
        <v>239</v>
      </c>
      <c r="R1429" s="266" t="s">
        <v>239</v>
      </c>
      <c r="S1429" s="266" t="s">
        <v>239</v>
      </c>
    </row>
    <row r="1430" spans="1:19" x14ac:dyDescent="0.25">
      <c r="A1430" s="540"/>
      <c r="B1430" s="540"/>
      <c r="C1430" s="68">
        <v>2022</v>
      </c>
      <c r="D1430" s="69">
        <v>20928.7</v>
      </c>
      <c r="E1430" s="69">
        <v>20928.7</v>
      </c>
      <c r="F1430" s="69">
        <v>0</v>
      </c>
      <c r="G1430" s="69">
        <v>0</v>
      </c>
      <c r="H1430" s="69">
        <v>0</v>
      </c>
      <c r="I1430" s="69">
        <v>0</v>
      </c>
      <c r="J1430" s="69">
        <v>20928.7</v>
      </c>
      <c r="K1430" s="69">
        <v>20928.7</v>
      </c>
      <c r="L1430" s="69">
        <v>0</v>
      </c>
      <c r="M1430" s="69">
        <v>0</v>
      </c>
      <c r="N1430" s="69">
        <v>100</v>
      </c>
      <c r="O1430" s="69">
        <v>100</v>
      </c>
      <c r="P1430" s="543"/>
      <c r="Q1430" s="331">
        <v>6</v>
      </c>
      <c r="R1430" s="331">
        <v>6</v>
      </c>
      <c r="S1430" s="331">
        <v>100</v>
      </c>
    </row>
    <row r="1431" spans="1:19" x14ac:dyDescent="0.25">
      <c r="A1431" s="540"/>
      <c r="B1431" s="540"/>
      <c r="C1431" s="68">
        <v>2023</v>
      </c>
      <c r="D1431" s="69">
        <v>40275.300000000003</v>
      </c>
      <c r="E1431" s="69">
        <v>40275.300000000003</v>
      </c>
      <c r="F1431" s="69">
        <v>0</v>
      </c>
      <c r="G1431" s="69">
        <v>0</v>
      </c>
      <c r="H1431" s="69">
        <v>0</v>
      </c>
      <c r="I1431" s="69">
        <v>0</v>
      </c>
      <c r="J1431" s="69">
        <v>40275.300000000003</v>
      </c>
      <c r="K1431" s="69">
        <v>40275.300000000003</v>
      </c>
      <c r="L1431" s="69">
        <v>0</v>
      </c>
      <c r="M1431" s="69">
        <v>0</v>
      </c>
      <c r="N1431" s="69">
        <v>100</v>
      </c>
      <c r="O1431" s="69">
        <v>100</v>
      </c>
      <c r="P1431" s="543"/>
      <c r="Q1431" s="376">
        <v>10</v>
      </c>
      <c r="R1431" s="376">
        <v>10</v>
      </c>
      <c r="S1431" s="376">
        <v>100</v>
      </c>
    </row>
    <row r="1432" spans="1:19" x14ac:dyDescent="0.25">
      <c r="A1432" s="541"/>
      <c r="B1432" s="541"/>
      <c r="C1432" s="68">
        <v>2024</v>
      </c>
      <c r="D1432" s="69">
        <v>20054.88</v>
      </c>
      <c r="E1432" s="69">
        <v>20054.88</v>
      </c>
      <c r="F1432" s="69">
        <v>0</v>
      </c>
      <c r="G1432" s="69">
        <v>0</v>
      </c>
      <c r="H1432" s="69">
        <v>0</v>
      </c>
      <c r="I1432" s="69">
        <v>0</v>
      </c>
      <c r="J1432" s="69">
        <v>20054.88</v>
      </c>
      <c r="K1432" s="69">
        <v>20054.88</v>
      </c>
      <c r="L1432" s="69">
        <v>0</v>
      </c>
      <c r="M1432" s="69">
        <v>0</v>
      </c>
      <c r="N1432" s="69">
        <v>100</v>
      </c>
      <c r="O1432" s="69">
        <v>100</v>
      </c>
      <c r="P1432" s="544"/>
      <c r="Q1432" s="464">
        <v>6</v>
      </c>
      <c r="R1432" s="464">
        <v>6</v>
      </c>
      <c r="S1432" s="464">
        <v>100</v>
      </c>
    </row>
    <row r="1433" spans="1:19" ht="21" customHeight="1" x14ac:dyDescent="0.25">
      <c r="A1433" s="545" t="s">
        <v>216</v>
      </c>
      <c r="B1433" s="514" t="s">
        <v>221</v>
      </c>
      <c r="C1433" s="10" t="s">
        <v>583</v>
      </c>
      <c r="D1433" s="11">
        <f>SUM(D1434:D1438)</f>
        <v>34825.1</v>
      </c>
      <c r="E1433" s="11">
        <f t="shared" ref="E1433:M1433" si="540">SUM(E1434:E1438)</f>
        <v>34825.1</v>
      </c>
      <c r="F1433" s="11">
        <f t="shared" si="540"/>
        <v>0</v>
      </c>
      <c r="G1433" s="11">
        <f t="shared" si="540"/>
        <v>0</v>
      </c>
      <c r="H1433" s="11">
        <f t="shared" si="540"/>
        <v>0</v>
      </c>
      <c r="I1433" s="11">
        <f t="shared" si="540"/>
        <v>0</v>
      </c>
      <c r="J1433" s="11">
        <f t="shared" si="540"/>
        <v>34825.1</v>
      </c>
      <c r="K1433" s="11">
        <f t="shared" si="540"/>
        <v>34825.1</v>
      </c>
      <c r="L1433" s="11">
        <f t="shared" si="540"/>
        <v>0</v>
      </c>
      <c r="M1433" s="11">
        <f t="shared" si="540"/>
        <v>0</v>
      </c>
      <c r="N1433" s="11">
        <v>100</v>
      </c>
      <c r="O1433" s="11">
        <v>100</v>
      </c>
      <c r="P1433" s="523" t="s">
        <v>21</v>
      </c>
      <c r="Q1433" s="523" t="s">
        <v>21</v>
      </c>
      <c r="R1433" s="523" t="s">
        <v>21</v>
      </c>
      <c r="S1433" s="523" t="s">
        <v>21</v>
      </c>
    </row>
    <row r="1434" spans="1:19" ht="21.6" customHeight="1" x14ac:dyDescent="0.25">
      <c r="A1434" s="546"/>
      <c r="B1434" s="515"/>
      <c r="C1434" s="9">
        <v>2020</v>
      </c>
      <c r="D1434" s="11">
        <f>SUM(D1439+D1449+D1450)</f>
        <v>443.4</v>
      </c>
      <c r="E1434" s="11">
        <f t="shared" ref="E1434:M1434" si="541">SUM(E1439+E1449+E1450)</f>
        <v>443.4</v>
      </c>
      <c r="F1434" s="11">
        <f t="shared" si="541"/>
        <v>0</v>
      </c>
      <c r="G1434" s="11">
        <f t="shared" si="541"/>
        <v>0</v>
      </c>
      <c r="H1434" s="11">
        <f t="shared" si="541"/>
        <v>0</v>
      </c>
      <c r="I1434" s="11">
        <f t="shared" si="541"/>
        <v>0</v>
      </c>
      <c r="J1434" s="11">
        <f t="shared" si="541"/>
        <v>443.4</v>
      </c>
      <c r="K1434" s="11">
        <f t="shared" si="541"/>
        <v>443.4</v>
      </c>
      <c r="L1434" s="11">
        <f t="shared" si="541"/>
        <v>0</v>
      </c>
      <c r="M1434" s="11">
        <f t="shared" si="541"/>
        <v>0</v>
      </c>
      <c r="N1434" s="11">
        <v>100</v>
      </c>
      <c r="O1434" s="11">
        <v>100</v>
      </c>
      <c r="P1434" s="524"/>
      <c r="Q1434" s="524"/>
      <c r="R1434" s="524"/>
      <c r="S1434" s="524"/>
    </row>
    <row r="1435" spans="1:19" ht="21.6" customHeight="1" x14ac:dyDescent="0.25">
      <c r="A1435" s="546"/>
      <c r="B1435" s="515"/>
      <c r="C1435" s="9">
        <v>2021</v>
      </c>
      <c r="D1435" s="11">
        <f>SUM(D1441+D1451)</f>
        <v>6534.6</v>
      </c>
      <c r="E1435" s="11">
        <f t="shared" ref="E1435:M1435" si="542">SUM(E1441+E1451)</f>
        <v>6534.6</v>
      </c>
      <c r="F1435" s="11">
        <f t="shared" si="542"/>
        <v>0</v>
      </c>
      <c r="G1435" s="11">
        <f t="shared" si="542"/>
        <v>0</v>
      </c>
      <c r="H1435" s="11">
        <f t="shared" si="542"/>
        <v>0</v>
      </c>
      <c r="I1435" s="11">
        <f t="shared" si="542"/>
        <v>0</v>
      </c>
      <c r="J1435" s="11">
        <f t="shared" si="542"/>
        <v>6534.6</v>
      </c>
      <c r="K1435" s="11">
        <f t="shared" si="542"/>
        <v>6534.6</v>
      </c>
      <c r="L1435" s="11">
        <f t="shared" si="542"/>
        <v>0</v>
      </c>
      <c r="M1435" s="11">
        <f t="shared" si="542"/>
        <v>0</v>
      </c>
      <c r="N1435" s="11">
        <v>100</v>
      </c>
      <c r="O1435" s="11">
        <v>100</v>
      </c>
      <c r="P1435" s="524"/>
      <c r="Q1435" s="524"/>
      <c r="R1435" s="524"/>
      <c r="S1435" s="524"/>
    </row>
    <row r="1436" spans="1:19" ht="21" customHeight="1" x14ac:dyDescent="0.25">
      <c r="A1436" s="326"/>
      <c r="B1436" s="515"/>
      <c r="C1436" s="77">
        <v>2022</v>
      </c>
      <c r="D1436" s="78">
        <f>SUM(D1443)</f>
        <v>7847</v>
      </c>
      <c r="E1436" s="78">
        <f t="shared" ref="E1436:M1436" si="543">SUM(E1443)</f>
        <v>7847</v>
      </c>
      <c r="F1436" s="78">
        <f t="shared" si="543"/>
        <v>0</v>
      </c>
      <c r="G1436" s="78">
        <f t="shared" si="543"/>
        <v>0</v>
      </c>
      <c r="H1436" s="78">
        <f t="shared" si="543"/>
        <v>0</v>
      </c>
      <c r="I1436" s="78">
        <f t="shared" si="543"/>
        <v>0</v>
      </c>
      <c r="J1436" s="78">
        <f t="shared" si="543"/>
        <v>7847</v>
      </c>
      <c r="K1436" s="78">
        <f t="shared" si="543"/>
        <v>7847</v>
      </c>
      <c r="L1436" s="78">
        <f t="shared" si="543"/>
        <v>0</v>
      </c>
      <c r="M1436" s="78">
        <f t="shared" si="543"/>
        <v>0</v>
      </c>
      <c r="N1436" s="78">
        <v>100</v>
      </c>
      <c r="O1436" s="78">
        <v>100</v>
      </c>
      <c r="P1436" s="322"/>
      <c r="Q1436" s="322"/>
      <c r="R1436" s="322"/>
      <c r="S1436" s="322"/>
    </row>
    <row r="1437" spans="1:19" ht="21" customHeight="1" x14ac:dyDescent="0.25">
      <c r="A1437" s="383"/>
      <c r="B1437" s="515"/>
      <c r="C1437" s="77">
        <v>2023</v>
      </c>
      <c r="D1437" s="78">
        <f>SUM(D1445+D1452)</f>
        <v>8575</v>
      </c>
      <c r="E1437" s="78">
        <f t="shared" ref="E1437:M1437" si="544">SUM(E1445+E1452)</f>
        <v>8575</v>
      </c>
      <c r="F1437" s="78">
        <f t="shared" si="544"/>
        <v>0</v>
      </c>
      <c r="G1437" s="78">
        <f t="shared" si="544"/>
        <v>0</v>
      </c>
      <c r="H1437" s="78">
        <f t="shared" si="544"/>
        <v>0</v>
      </c>
      <c r="I1437" s="78">
        <f t="shared" si="544"/>
        <v>0</v>
      </c>
      <c r="J1437" s="78">
        <f t="shared" si="544"/>
        <v>8575</v>
      </c>
      <c r="K1437" s="78">
        <f t="shared" si="544"/>
        <v>8575</v>
      </c>
      <c r="L1437" s="78">
        <f t="shared" si="544"/>
        <v>0</v>
      </c>
      <c r="M1437" s="78">
        <f t="shared" si="544"/>
        <v>0</v>
      </c>
      <c r="N1437" s="78">
        <v>100</v>
      </c>
      <c r="O1437" s="78">
        <v>100</v>
      </c>
      <c r="P1437" s="382"/>
      <c r="Q1437" s="382"/>
      <c r="R1437" s="382"/>
      <c r="S1437" s="382"/>
    </row>
    <row r="1438" spans="1:19" ht="21" customHeight="1" x14ac:dyDescent="0.25">
      <c r="A1438" s="458"/>
      <c r="B1438" s="516"/>
      <c r="C1438" s="77">
        <v>2024</v>
      </c>
      <c r="D1438" s="78">
        <f>SUM(D1447+D1453)</f>
        <v>11425.1</v>
      </c>
      <c r="E1438" s="78">
        <f t="shared" ref="E1438:M1438" si="545">SUM(E1447+E1453)</f>
        <v>11425.1</v>
      </c>
      <c r="F1438" s="78">
        <f t="shared" si="545"/>
        <v>0</v>
      </c>
      <c r="G1438" s="78">
        <f t="shared" si="545"/>
        <v>0</v>
      </c>
      <c r="H1438" s="78">
        <f t="shared" si="545"/>
        <v>0</v>
      </c>
      <c r="I1438" s="78">
        <f t="shared" si="545"/>
        <v>0</v>
      </c>
      <c r="J1438" s="78">
        <f t="shared" si="545"/>
        <v>11425.1</v>
      </c>
      <c r="K1438" s="78">
        <f t="shared" si="545"/>
        <v>11425.1</v>
      </c>
      <c r="L1438" s="78">
        <f t="shared" si="545"/>
        <v>0</v>
      </c>
      <c r="M1438" s="78">
        <f t="shared" si="545"/>
        <v>0</v>
      </c>
      <c r="N1438" s="78">
        <v>100</v>
      </c>
      <c r="O1438" s="78">
        <v>100</v>
      </c>
      <c r="P1438" s="460"/>
      <c r="Q1438" s="460"/>
      <c r="R1438" s="460"/>
      <c r="S1438" s="460"/>
    </row>
    <row r="1439" spans="1:19" ht="30" customHeight="1" x14ac:dyDescent="0.25">
      <c r="A1439" s="527" t="s">
        <v>217</v>
      </c>
      <c r="B1439" s="500" t="s">
        <v>351</v>
      </c>
      <c r="C1439" s="500">
        <v>2020</v>
      </c>
      <c r="D1439" s="502">
        <v>100</v>
      </c>
      <c r="E1439" s="502">
        <v>100</v>
      </c>
      <c r="F1439" s="502">
        <v>0</v>
      </c>
      <c r="G1439" s="502">
        <v>0</v>
      </c>
      <c r="H1439" s="502">
        <v>0</v>
      </c>
      <c r="I1439" s="502">
        <v>0</v>
      </c>
      <c r="J1439" s="502">
        <v>100</v>
      </c>
      <c r="K1439" s="502">
        <v>100</v>
      </c>
      <c r="L1439" s="502">
        <v>0</v>
      </c>
      <c r="M1439" s="502">
        <v>0</v>
      </c>
      <c r="N1439" s="502">
        <v>100</v>
      </c>
      <c r="O1439" s="502">
        <v>100</v>
      </c>
      <c r="P1439" s="225" t="s">
        <v>403</v>
      </c>
      <c r="Q1439" s="226">
        <v>12</v>
      </c>
      <c r="R1439" s="226">
        <v>12</v>
      </c>
      <c r="S1439" s="221">
        <v>100</v>
      </c>
    </row>
    <row r="1440" spans="1:19" ht="30.75" customHeight="1" x14ac:dyDescent="0.25">
      <c r="A1440" s="528"/>
      <c r="B1440" s="507"/>
      <c r="C1440" s="501"/>
      <c r="D1440" s="503"/>
      <c r="E1440" s="503"/>
      <c r="F1440" s="503"/>
      <c r="G1440" s="503"/>
      <c r="H1440" s="503"/>
      <c r="I1440" s="503"/>
      <c r="J1440" s="503"/>
      <c r="K1440" s="503"/>
      <c r="L1440" s="503"/>
      <c r="M1440" s="503"/>
      <c r="N1440" s="503"/>
      <c r="O1440" s="503"/>
      <c r="P1440" s="225" t="s">
        <v>404</v>
      </c>
      <c r="Q1440" s="226">
        <v>85</v>
      </c>
      <c r="R1440" s="226">
        <v>85</v>
      </c>
      <c r="S1440" s="221">
        <v>100</v>
      </c>
    </row>
    <row r="1441" spans="1:19" ht="25.5" x14ac:dyDescent="0.25">
      <c r="A1441" s="528"/>
      <c r="B1441" s="507"/>
      <c r="C1441" s="500">
        <v>2021</v>
      </c>
      <c r="D1441" s="502">
        <v>6445</v>
      </c>
      <c r="E1441" s="502">
        <v>6445</v>
      </c>
      <c r="F1441" s="502">
        <v>0</v>
      </c>
      <c r="G1441" s="502">
        <v>0</v>
      </c>
      <c r="H1441" s="502">
        <v>0</v>
      </c>
      <c r="I1441" s="502">
        <v>0</v>
      </c>
      <c r="J1441" s="502">
        <v>6445</v>
      </c>
      <c r="K1441" s="502">
        <v>6445</v>
      </c>
      <c r="L1441" s="502">
        <v>0</v>
      </c>
      <c r="M1441" s="502">
        <v>0</v>
      </c>
      <c r="N1441" s="502">
        <v>100</v>
      </c>
      <c r="O1441" s="502">
        <v>100</v>
      </c>
      <c r="P1441" s="222" t="s">
        <v>403</v>
      </c>
      <c r="Q1441" s="223">
        <v>12</v>
      </c>
      <c r="R1441" s="223">
        <v>12</v>
      </c>
      <c r="S1441" s="221">
        <v>100</v>
      </c>
    </row>
    <row r="1442" spans="1:19" ht="25.5" x14ac:dyDescent="0.25">
      <c r="A1442" s="528"/>
      <c r="B1442" s="507"/>
      <c r="C1442" s="501"/>
      <c r="D1442" s="503"/>
      <c r="E1442" s="503"/>
      <c r="F1442" s="503"/>
      <c r="G1442" s="503"/>
      <c r="H1442" s="503"/>
      <c r="I1442" s="503"/>
      <c r="J1442" s="503"/>
      <c r="K1442" s="503"/>
      <c r="L1442" s="503"/>
      <c r="M1442" s="503"/>
      <c r="N1442" s="503"/>
      <c r="O1442" s="503"/>
      <c r="P1442" s="222" t="s">
        <v>404</v>
      </c>
      <c r="Q1442" s="223">
        <v>85</v>
      </c>
      <c r="R1442" s="223">
        <v>95</v>
      </c>
      <c r="S1442" s="221">
        <v>112</v>
      </c>
    </row>
    <row r="1443" spans="1:19" ht="25.5" x14ac:dyDescent="0.25">
      <c r="A1443" s="528"/>
      <c r="B1443" s="507"/>
      <c r="C1443" s="500">
        <v>2022</v>
      </c>
      <c r="D1443" s="502">
        <v>7847</v>
      </c>
      <c r="E1443" s="502">
        <v>7847</v>
      </c>
      <c r="F1443" s="502">
        <v>0</v>
      </c>
      <c r="G1443" s="502">
        <v>0</v>
      </c>
      <c r="H1443" s="502">
        <v>0</v>
      </c>
      <c r="I1443" s="502">
        <v>0</v>
      </c>
      <c r="J1443" s="502">
        <v>7847</v>
      </c>
      <c r="K1443" s="502">
        <v>7847</v>
      </c>
      <c r="L1443" s="502">
        <v>0</v>
      </c>
      <c r="M1443" s="502">
        <v>0</v>
      </c>
      <c r="N1443" s="502">
        <v>100</v>
      </c>
      <c r="O1443" s="502">
        <v>100</v>
      </c>
      <c r="P1443" s="225" t="s">
        <v>403</v>
      </c>
      <c r="Q1443" s="226">
        <v>10</v>
      </c>
      <c r="R1443" s="226">
        <v>10</v>
      </c>
      <c r="S1443" s="221">
        <v>100</v>
      </c>
    </row>
    <row r="1444" spans="1:19" ht="25.5" x14ac:dyDescent="0.25">
      <c r="A1444" s="528"/>
      <c r="B1444" s="507"/>
      <c r="C1444" s="501"/>
      <c r="D1444" s="503"/>
      <c r="E1444" s="503"/>
      <c r="F1444" s="503"/>
      <c r="G1444" s="503"/>
      <c r="H1444" s="503"/>
      <c r="I1444" s="503"/>
      <c r="J1444" s="503"/>
      <c r="K1444" s="503"/>
      <c r="L1444" s="503"/>
      <c r="M1444" s="503"/>
      <c r="N1444" s="503"/>
      <c r="O1444" s="503"/>
      <c r="P1444" s="225" t="s">
        <v>404</v>
      </c>
      <c r="Q1444" s="226">
        <v>97</v>
      </c>
      <c r="R1444" s="226">
        <v>97</v>
      </c>
      <c r="S1444" s="221">
        <v>100</v>
      </c>
    </row>
    <row r="1445" spans="1:19" ht="25.5" x14ac:dyDescent="0.25">
      <c r="A1445" s="528"/>
      <c r="B1445" s="507"/>
      <c r="C1445" s="500">
        <v>2023</v>
      </c>
      <c r="D1445" s="502">
        <v>8575</v>
      </c>
      <c r="E1445" s="502">
        <v>8575</v>
      </c>
      <c r="F1445" s="502">
        <v>0</v>
      </c>
      <c r="G1445" s="502">
        <v>0</v>
      </c>
      <c r="H1445" s="502">
        <v>0</v>
      </c>
      <c r="I1445" s="502">
        <v>0</v>
      </c>
      <c r="J1445" s="502">
        <v>8575</v>
      </c>
      <c r="K1445" s="502">
        <v>8575</v>
      </c>
      <c r="L1445" s="502">
        <v>0</v>
      </c>
      <c r="M1445" s="502">
        <v>0</v>
      </c>
      <c r="N1445" s="502">
        <v>100</v>
      </c>
      <c r="O1445" s="502">
        <v>100</v>
      </c>
      <c r="P1445" s="225" t="s">
        <v>403</v>
      </c>
      <c r="Q1445" s="226">
        <v>10</v>
      </c>
      <c r="R1445" s="226">
        <v>10</v>
      </c>
      <c r="S1445" s="221">
        <v>100</v>
      </c>
    </row>
    <row r="1446" spans="1:19" ht="25.5" x14ac:dyDescent="0.25">
      <c r="A1446" s="528"/>
      <c r="B1446" s="507"/>
      <c r="C1446" s="501"/>
      <c r="D1446" s="503"/>
      <c r="E1446" s="503"/>
      <c r="F1446" s="503"/>
      <c r="G1446" s="503"/>
      <c r="H1446" s="503"/>
      <c r="I1446" s="503"/>
      <c r="J1446" s="503"/>
      <c r="K1446" s="503"/>
      <c r="L1446" s="503"/>
      <c r="M1446" s="503"/>
      <c r="N1446" s="503"/>
      <c r="O1446" s="503"/>
      <c r="P1446" s="225" t="s">
        <v>404</v>
      </c>
      <c r="Q1446" s="226">
        <v>97</v>
      </c>
      <c r="R1446" s="226">
        <v>97</v>
      </c>
      <c r="S1446" s="221">
        <v>100</v>
      </c>
    </row>
    <row r="1447" spans="1:19" ht="31.5" customHeight="1" x14ac:dyDescent="0.25">
      <c r="A1447" s="528"/>
      <c r="B1447" s="507"/>
      <c r="C1447" s="500">
        <v>2024</v>
      </c>
      <c r="D1447" s="502">
        <v>11380.1</v>
      </c>
      <c r="E1447" s="502">
        <v>11380.1</v>
      </c>
      <c r="F1447" s="502">
        <v>0</v>
      </c>
      <c r="G1447" s="502">
        <v>0</v>
      </c>
      <c r="H1447" s="502">
        <v>0</v>
      </c>
      <c r="I1447" s="502">
        <v>0</v>
      </c>
      <c r="J1447" s="502">
        <v>11380.1</v>
      </c>
      <c r="K1447" s="502">
        <v>11380.1</v>
      </c>
      <c r="L1447" s="502">
        <v>0</v>
      </c>
      <c r="M1447" s="502">
        <v>0</v>
      </c>
      <c r="N1447" s="502">
        <v>100</v>
      </c>
      <c r="O1447" s="502">
        <v>100</v>
      </c>
      <c r="P1447" s="225" t="s">
        <v>403</v>
      </c>
      <c r="Q1447" s="226">
        <v>10</v>
      </c>
      <c r="R1447" s="226">
        <v>10</v>
      </c>
      <c r="S1447" s="221">
        <v>100</v>
      </c>
    </row>
    <row r="1448" spans="1:19" ht="32.25" customHeight="1" x14ac:dyDescent="0.25">
      <c r="A1448" s="529"/>
      <c r="B1448" s="501"/>
      <c r="C1448" s="501"/>
      <c r="D1448" s="503"/>
      <c r="E1448" s="503"/>
      <c r="F1448" s="503"/>
      <c r="G1448" s="503"/>
      <c r="H1448" s="503"/>
      <c r="I1448" s="503"/>
      <c r="J1448" s="503"/>
      <c r="K1448" s="503"/>
      <c r="L1448" s="503"/>
      <c r="M1448" s="503"/>
      <c r="N1448" s="503"/>
      <c r="O1448" s="503"/>
      <c r="P1448" s="225" t="s">
        <v>404</v>
      </c>
      <c r="Q1448" s="226">
        <v>97</v>
      </c>
      <c r="R1448" s="226">
        <v>97</v>
      </c>
      <c r="S1448" s="221">
        <v>100</v>
      </c>
    </row>
    <row r="1449" spans="1:19" ht="67.5" customHeight="1" x14ac:dyDescent="0.25">
      <c r="A1449" s="217" t="s">
        <v>380</v>
      </c>
      <c r="B1449" s="216" t="s">
        <v>402</v>
      </c>
      <c r="C1449" s="216">
        <v>2020</v>
      </c>
      <c r="D1449" s="70">
        <v>0</v>
      </c>
      <c r="E1449" s="70">
        <v>0</v>
      </c>
      <c r="F1449" s="70">
        <v>0</v>
      </c>
      <c r="G1449" s="70">
        <v>0</v>
      </c>
      <c r="H1449" s="70">
        <v>0</v>
      </c>
      <c r="I1449" s="70">
        <v>0</v>
      </c>
      <c r="J1449" s="70">
        <v>0</v>
      </c>
      <c r="K1449" s="70">
        <v>0</v>
      </c>
      <c r="L1449" s="70">
        <v>0</v>
      </c>
      <c r="M1449" s="70">
        <v>0</v>
      </c>
      <c r="N1449" s="70">
        <v>0</v>
      </c>
      <c r="O1449" s="70">
        <v>0</v>
      </c>
      <c r="P1449" s="227" t="s">
        <v>405</v>
      </c>
      <c r="Q1449" s="228">
        <v>0</v>
      </c>
      <c r="R1449" s="228">
        <v>0</v>
      </c>
      <c r="S1449" s="224">
        <v>0</v>
      </c>
    </row>
    <row r="1450" spans="1:19" ht="21" customHeight="1" x14ac:dyDescent="0.25">
      <c r="A1450" s="504" t="s">
        <v>400</v>
      </c>
      <c r="B1450" s="500" t="s">
        <v>401</v>
      </c>
      <c r="C1450" s="184">
        <v>2020</v>
      </c>
      <c r="D1450" s="70">
        <v>343.4</v>
      </c>
      <c r="E1450" s="70">
        <v>343.4</v>
      </c>
      <c r="F1450" s="70">
        <v>0</v>
      </c>
      <c r="G1450" s="70">
        <v>0</v>
      </c>
      <c r="H1450" s="70">
        <v>0</v>
      </c>
      <c r="I1450" s="70">
        <v>0</v>
      </c>
      <c r="J1450" s="70">
        <v>343.4</v>
      </c>
      <c r="K1450" s="70">
        <v>343.4</v>
      </c>
      <c r="L1450" s="70">
        <v>0</v>
      </c>
      <c r="M1450" s="70">
        <v>0</v>
      </c>
      <c r="N1450" s="70">
        <v>100</v>
      </c>
      <c r="O1450" s="70">
        <v>100</v>
      </c>
      <c r="P1450" s="508" t="s">
        <v>406</v>
      </c>
      <c r="Q1450" s="226">
        <v>4</v>
      </c>
      <c r="R1450" s="226">
        <v>4</v>
      </c>
      <c r="S1450" s="221">
        <v>100</v>
      </c>
    </row>
    <row r="1451" spans="1:19" ht="25.15" customHeight="1" x14ac:dyDescent="0.25">
      <c r="A1451" s="505"/>
      <c r="B1451" s="507"/>
      <c r="C1451" s="264">
        <v>2021</v>
      </c>
      <c r="D1451" s="70">
        <v>89.6</v>
      </c>
      <c r="E1451" s="70">
        <v>89.6</v>
      </c>
      <c r="F1451" s="70">
        <v>0</v>
      </c>
      <c r="G1451" s="70">
        <v>0</v>
      </c>
      <c r="H1451" s="70">
        <v>0</v>
      </c>
      <c r="I1451" s="70">
        <v>0</v>
      </c>
      <c r="J1451" s="70">
        <v>89.6</v>
      </c>
      <c r="K1451" s="70">
        <v>89.6</v>
      </c>
      <c r="L1451" s="70">
        <v>0</v>
      </c>
      <c r="M1451" s="70">
        <v>0</v>
      </c>
      <c r="N1451" s="70">
        <v>100</v>
      </c>
      <c r="O1451" s="70">
        <v>100</v>
      </c>
      <c r="P1451" s="509"/>
      <c r="Q1451" s="226">
        <v>0</v>
      </c>
      <c r="R1451" s="226">
        <v>0</v>
      </c>
      <c r="S1451" s="221">
        <v>100</v>
      </c>
    </row>
    <row r="1452" spans="1:19" ht="24.6" customHeight="1" x14ac:dyDescent="0.25">
      <c r="A1452" s="505"/>
      <c r="B1452" s="507"/>
      <c r="C1452" s="386">
        <v>2023</v>
      </c>
      <c r="D1452" s="70">
        <v>0</v>
      </c>
      <c r="E1452" s="70">
        <v>0</v>
      </c>
      <c r="F1452" s="70">
        <v>0</v>
      </c>
      <c r="G1452" s="70">
        <v>0</v>
      </c>
      <c r="H1452" s="70">
        <v>0</v>
      </c>
      <c r="I1452" s="70">
        <v>0</v>
      </c>
      <c r="J1452" s="70">
        <v>0</v>
      </c>
      <c r="K1452" s="70">
        <v>0</v>
      </c>
      <c r="L1452" s="70">
        <v>0</v>
      </c>
      <c r="M1452" s="70">
        <v>0</v>
      </c>
      <c r="N1452" s="70">
        <v>0</v>
      </c>
      <c r="O1452" s="70">
        <v>0</v>
      </c>
      <c r="P1452" s="509"/>
      <c r="Q1452" s="397">
        <v>0</v>
      </c>
      <c r="R1452" s="397">
        <v>0</v>
      </c>
      <c r="S1452" s="398">
        <v>0</v>
      </c>
    </row>
    <row r="1453" spans="1:19" ht="24.6" customHeight="1" x14ac:dyDescent="0.25">
      <c r="A1453" s="506"/>
      <c r="B1453" s="501"/>
      <c r="C1453" s="456">
        <v>2024</v>
      </c>
      <c r="D1453" s="70">
        <v>45</v>
      </c>
      <c r="E1453" s="70">
        <v>45</v>
      </c>
      <c r="F1453" s="70">
        <v>0</v>
      </c>
      <c r="G1453" s="70">
        <v>0</v>
      </c>
      <c r="H1453" s="70">
        <v>0</v>
      </c>
      <c r="I1453" s="70">
        <v>0</v>
      </c>
      <c r="J1453" s="70">
        <v>45</v>
      </c>
      <c r="K1453" s="70">
        <v>45</v>
      </c>
      <c r="L1453" s="70">
        <v>0</v>
      </c>
      <c r="M1453" s="70">
        <v>0</v>
      </c>
      <c r="N1453" s="70">
        <v>100</v>
      </c>
      <c r="O1453" s="70">
        <v>100</v>
      </c>
      <c r="P1453" s="510"/>
      <c r="Q1453" s="397">
        <v>0</v>
      </c>
      <c r="R1453" s="397">
        <v>0</v>
      </c>
      <c r="S1453" s="398">
        <v>0</v>
      </c>
    </row>
    <row r="1454" spans="1:19" ht="17.25" customHeight="1" x14ac:dyDescent="0.25">
      <c r="A1454" s="511" t="s">
        <v>381</v>
      </c>
      <c r="B1454" s="514" t="s">
        <v>382</v>
      </c>
      <c r="C1454" s="102" t="s">
        <v>583</v>
      </c>
      <c r="D1454" s="213">
        <f>SUM(D1455:D1459)</f>
        <v>54.695</v>
      </c>
      <c r="E1454" s="213">
        <f t="shared" ref="E1454:M1454" si="546">SUM(E1455:E1459)</f>
        <v>54.695</v>
      </c>
      <c r="F1454" s="213">
        <f t="shared" si="546"/>
        <v>0</v>
      </c>
      <c r="G1454" s="213">
        <f t="shared" si="546"/>
        <v>0</v>
      </c>
      <c r="H1454" s="213">
        <f t="shared" si="546"/>
        <v>0</v>
      </c>
      <c r="I1454" s="213">
        <f t="shared" si="546"/>
        <v>0</v>
      </c>
      <c r="J1454" s="213">
        <f t="shared" si="546"/>
        <v>54.695</v>
      </c>
      <c r="K1454" s="213">
        <f t="shared" si="546"/>
        <v>54.695</v>
      </c>
      <c r="L1454" s="213">
        <f t="shared" si="546"/>
        <v>0</v>
      </c>
      <c r="M1454" s="213">
        <f t="shared" si="546"/>
        <v>0</v>
      </c>
      <c r="N1454" s="213">
        <v>100</v>
      </c>
      <c r="O1454" s="213">
        <v>100</v>
      </c>
      <c r="P1454" s="517" t="s">
        <v>21</v>
      </c>
      <c r="Q1454" s="520" t="s">
        <v>21</v>
      </c>
      <c r="R1454" s="520" t="s">
        <v>21</v>
      </c>
      <c r="S1454" s="523" t="s">
        <v>21</v>
      </c>
    </row>
    <row r="1455" spans="1:19" ht="15.75" customHeight="1" x14ac:dyDescent="0.25">
      <c r="A1455" s="512"/>
      <c r="B1455" s="515"/>
      <c r="C1455" s="267">
        <v>2020</v>
      </c>
      <c r="D1455" s="280">
        <f>SUM(D1460)</f>
        <v>13.695</v>
      </c>
      <c r="E1455" s="280">
        <f t="shared" ref="E1455:M1455" si="547">SUM(E1460)</f>
        <v>13.695</v>
      </c>
      <c r="F1455" s="280">
        <f t="shared" si="547"/>
        <v>0</v>
      </c>
      <c r="G1455" s="280">
        <f t="shared" si="547"/>
        <v>0</v>
      </c>
      <c r="H1455" s="280">
        <f t="shared" si="547"/>
        <v>0</v>
      </c>
      <c r="I1455" s="280">
        <f t="shared" si="547"/>
        <v>0</v>
      </c>
      <c r="J1455" s="280">
        <f t="shared" si="547"/>
        <v>13.695</v>
      </c>
      <c r="K1455" s="280">
        <f t="shared" si="547"/>
        <v>13.695</v>
      </c>
      <c r="L1455" s="280">
        <f t="shared" si="547"/>
        <v>0</v>
      </c>
      <c r="M1455" s="280">
        <f t="shared" si="547"/>
        <v>0</v>
      </c>
      <c r="N1455" s="280">
        <v>100</v>
      </c>
      <c r="O1455" s="280">
        <v>100</v>
      </c>
      <c r="P1455" s="518"/>
      <c r="Q1455" s="521"/>
      <c r="R1455" s="521"/>
      <c r="S1455" s="524"/>
    </row>
    <row r="1456" spans="1:19" ht="18" customHeight="1" x14ac:dyDescent="0.25">
      <c r="A1456" s="512"/>
      <c r="B1456" s="515"/>
      <c r="C1456" s="267">
        <v>2021</v>
      </c>
      <c r="D1456" s="280">
        <f>SUM(D1464)</f>
        <v>9.5</v>
      </c>
      <c r="E1456" s="280">
        <f t="shared" ref="E1456:M1456" si="548">SUM(E1464)</f>
        <v>9.5</v>
      </c>
      <c r="F1456" s="280">
        <f t="shared" si="548"/>
        <v>0</v>
      </c>
      <c r="G1456" s="280">
        <f t="shared" si="548"/>
        <v>0</v>
      </c>
      <c r="H1456" s="280">
        <f t="shared" si="548"/>
        <v>0</v>
      </c>
      <c r="I1456" s="280">
        <f t="shared" si="548"/>
        <v>0</v>
      </c>
      <c r="J1456" s="280">
        <f t="shared" si="548"/>
        <v>9.5</v>
      </c>
      <c r="K1456" s="280">
        <f t="shared" si="548"/>
        <v>9.5</v>
      </c>
      <c r="L1456" s="280">
        <f t="shared" si="548"/>
        <v>0</v>
      </c>
      <c r="M1456" s="280">
        <f t="shared" si="548"/>
        <v>0</v>
      </c>
      <c r="N1456" s="280">
        <v>100</v>
      </c>
      <c r="O1456" s="280">
        <v>100</v>
      </c>
      <c r="P1456" s="518"/>
      <c r="Q1456" s="521"/>
      <c r="R1456" s="521"/>
      <c r="S1456" s="524"/>
    </row>
    <row r="1457" spans="1:19" ht="18" customHeight="1" x14ac:dyDescent="0.25">
      <c r="A1457" s="512"/>
      <c r="B1457" s="515"/>
      <c r="C1457" s="327">
        <v>2022</v>
      </c>
      <c r="D1457" s="280">
        <f>SUM(D1468)</f>
        <v>10</v>
      </c>
      <c r="E1457" s="280">
        <f t="shared" ref="E1457:M1457" si="549">SUM(E1468)</f>
        <v>10</v>
      </c>
      <c r="F1457" s="280">
        <f t="shared" si="549"/>
        <v>0</v>
      </c>
      <c r="G1457" s="280">
        <f t="shared" si="549"/>
        <v>0</v>
      </c>
      <c r="H1457" s="280">
        <f t="shared" si="549"/>
        <v>0</v>
      </c>
      <c r="I1457" s="280">
        <f t="shared" si="549"/>
        <v>0</v>
      </c>
      <c r="J1457" s="280">
        <f t="shared" si="549"/>
        <v>10</v>
      </c>
      <c r="K1457" s="280">
        <f t="shared" si="549"/>
        <v>10</v>
      </c>
      <c r="L1457" s="280">
        <f t="shared" si="549"/>
        <v>0</v>
      </c>
      <c r="M1457" s="280">
        <f t="shared" si="549"/>
        <v>0</v>
      </c>
      <c r="N1457" s="280">
        <v>100</v>
      </c>
      <c r="O1457" s="280">
        <v>100</v>
      </c>
      <c r="P1457" s="518"/>
      <c r="Q1457" s="521"/>
      <c r="R1457" s="521"/>
      <c r="S1457" s="524"/>
    </row>
    <row r="1458" spans="1:19" ht="18" customHeight="1" x14ac:dyDescent="0.25">
      <c r="A1458" s="512"/>
      <c r="B1458" s="515"/>
      <c r="C1458" s="381">
        <v>2023</v>
      </c>
      <c r="D1458" s="280">
        <f>SUM(D1472)</f>
        <v>10.5</v>
      </c>
      <c r="E1458" s="280">
        <f t="shared" ref="E1458:M1458" si="550">SUM(E1472)</f>
        <v>10.5</v>
      </c>
      <c r="F1458" s="280">
        <f t="shared" si="550"/>
        <v>0</v>
      </c>
      <c r="G1458" s="280">
        <f t="shared" si="550"/>
        <v>0</v>
      </c>
      <c r="H1458" s="280">
        <f t="shared" si="550"/>
        <v>0</v>
      </c>
      <c r="I1458" s="280">
        <f t="shared" si="550"/>
        <v>0</v>
      </c>
      <c r="J1458" s="280">
        <f t="shared" si="550"/>
        <v>10.5</v>
      </c>
      <c r="K1458" s="280">
        <f t="shared" si="550"/>
        <v>10.5</v>
      </c>
      <c r="L1458" s="280">
        <f t="shared" si="550"/>
        <v>0</v>
      </c>
      <c r="M1458" s="280">
        <f t="shared" si="550"/>
        <v>0</v>
      </c>
      <c r="N1458" s="280">
        <v>100</v>
      </c>
      <c r="O1458" s="280">
        <v>100</v>
      </c>
      <c r="P1458" s="518"/>
      <c r="Q1458" s="521"/>
      <c r="R1458" s="521"/>
      <c r="S1458" s="524"/>
    </row>
    <row r="1459" spans="1:19" ht="18" customHeight="1" x14ac:dyDescent="0.25">
      <c r="A1459" s="513"/>
      <c r="B1459" s="516"/>
      <c r="C1459" s="459">
        <v>2024</v>
      </c>
      <c r="D1459" s="280">
        <f>SUM(D1476)</f>
        <v>11</v>
      </c>
      <c r="E1459" s="280">
        <f t="shared" ref="E1459:M1459" si="551">SUM(E1476)</f>
        <v>11</v>
      </c>
      <c r="F1459" s="280">
        <f t="shared" si="551"/>
        <v>0</v>
      </c>
      <c r="G1459" s="280">
        <f t="shared" si="551"/>
        <v>0</v>
      </c>
      <c r="H1459" s="280">
        <f t="shared" si="551"/>
        <v>0</v>
      </c>
      <c r="I1459" s="280">
        <f t="shared" si="551"/>
        <v>0</v>
      </c>
      <c r="J1459" s="280">
        <f t="shared" si="551"/>
        <v>11</v>
      </c>
      <c r="K1459" s="280">
        <f t="shared" si="551"/>
        <v>11</v>
      </c>
      <c r="L1459" s="280">
        <f t="shared" si="551"/>
        <v>0</v>
      </c>
      <c r="M1459" s="280">
        <f t="shared" si="551"/>
        <v>0</v>
      </c>
      <c r="N1459" s="280">
        <v>100</v>
      </c>
      <c r="O1459" s="280">
        <v>100</v>
      </c>
      <c r="P1459" s="519"/>
      <c r="Q1459" s="522"/>
      <c r="R1459" s="522"/>
      <c r="S1459" s="525"/>
    </row>
    <row r="1460" spans="1:19" ht="28.5" customHeight="1" x14ac:dyDescent="0.25">
      <c r="A1460" s="527" t="s">
        <v>384</v>
      </c>
      <c r="B1460" s="500" t="s">
        <v>383</v>
      </c>
      <c r="C1460" s="500">
        <v>2020</v>
      </c>
      <c r="D1460" s="502">
        <v>13.695</v>
      </c>
      <c r="E1460" s="502">
        <v>13.695</v>
      </c>
      <c r="F1460" s="502">
        <v>0</v>
      </c>
      <c r="G1460" s="502">
        <v>0</v>
      </c>
      <c r="H1460" s="502">
        <v>0</v>
      </c>
      <c r="I1460" s="502">
        <v>0</v>
      </c>
      <c r="J1460" s="502">
        <v>13.695</v>
      </c>
      <c r="K1460" s="502">
        <v>13.695</v>
      </c>
      <c r="L1460" s="502">
        <v>0</v>
      </c>
      <c r="M1460" s="502">
        <v>0</v>
      </c>
      <c r="N1460" s="502">
        <v>100</v>
      </c>
      <c r="O1460" s="502">
        <v>100</v>
      </c>
      <c r="P1460" s="34" t="s">
        <v>385</v>
      </c>
      <c r="Q1460" s="214" t="s">
        <v>389</v>
      </c>
      <c r="R1460" s="214" t="s">
        <v>389</v>
      </c>
      <c r="S1460" s="185">
        <v>100</v>
      </c>
    </row>
    <row r="1461" spans="1:19" ht="53.25" customHeight="1" x14ac:dyDescent="0.25">
      <c r="A1461" s="528"/>
      <c r="B1461" s="507"/>
      <c r="C1461" s="507"/>
      <c r="D1461" s="526"/>
      <c r="E1461" s="526"/>
      <c r="F1461" s="526"/>
      <c r="G1461" s="526"/>
      <c r="H1461" s="526"/>
      <c r="I1461" s="526"/>
      <c r="J1461" s="526"/>
      <c r="K1461" s="526"/>
      <c r="L1461" s="526"/>
      <c r="M1461" s="526"/>
      <c r="N1461" s="526"/>
      <c r="O1461" s="526"/>
      <c r="P1461" s="34" t="s">
        <v>386</v>
      </c>
      <c r="Q1461" s="214" t="s">
        <v>390</v>
      </c>
      <c r="R1461" s="214" t="s">
        <v>390</v>
      </c>
      <c r="S1461" s="185">
        <v>100</v>
      </c>
    </row>
    <row r="1462" spans="1:19" ht="53.25" customHeight="1" x14ac:dyDescent="0.25">
      <c r="A1462" s="528"/>
      <c r="B1462" s="507"/>
      <c r="C1462" s="507"/>
      <c r="D1462" s="526"/>
      <c r="E1462" s="526"/>
      <c r="F1462" s="526"/>
      <c r="G1462" s="526"/>
      <c r="H1462" s="526"/>
      <c r="I1462" s="526"/>
      <c r="J1462" s="526"/>
      <c r="K1462" s="526"/>
      <c r="L1462" s="526"/>
      <c r="M1462" s="526"/>
      <c r="N1462" s="526"/>
      <c r="O1462" s="526"/>
      <c r="P1462" s="34" t="s">
        <v>387</v>
      </c>
      <c r="Q1462" s="214" t="s">
        <v>391</v>
      </c>
      <c r="R1462" s="214" t="s">
        <v>391</v>
      </c>
      <c r="S1462" s="185">
        <v>100</v>
      </c>
    </row>
    <row r="1463" spans="1:19" ht="78.75" customHeight="1" x14ac:dyDescent="0.25">
      <c r="A1463" s="528"/>
      <c r="B1463" s="507"/>
      <c r="C1463" s="501"/>
      <c r="D1463" s="503"/>
      <c r="E1463" s="503"/>
      <c r="F1463" s="503"/>
      <c r="G1463" s="503"/>
      <c r="H1463" s="503"/>
      <c r="I1463" s="503"/>
      <c r="J1463" s="503"/>
      <c r="K1463" s="503"/>
      <c r="L1463" s="503"/>
      <c r="M1463" s="503"/>
      <c r="N1463" s="503"/>
      <c r="O1463" s="503"/>
      <c r="P1463" s="34" t="s">
        <v>388</v>
      </c>
      <c r="Q1463" s="214" t="s">
        <v>392</v>
      </c>
      <c r="R1463" s="214" t="s">
        <v>392</v>
      </c>
      <c r="S1463" s="185">
        <v>100</v>
      </c>
    </row>
    <row r="1464" spans="1:19" ht="28.9" customHeight="1" x14ac:dyDescent="0.25">
      <c r="A1464" s="528"/>
      <c r="B1464" s="507"/>
      <c r="C1464" s="500">
        <v>2021</v>
      </c>
      <c r="D1464" s="502">
        <v>9.5</v>
      </c>
      <c r="E1464" s="502">
        <v>9.5</v>
      </c>
      <c r="F1464" s="502">
        <v>0</v>
      </c>
      <c r="G1464" s="502">
        <v>0</v>
      </c>
      <c r="H1464" s="502">
        <v>0</v>
      </c>
      <c r="I1464" s="502">
        <v>0</v>
      </c>
      <c r="J1464" s="502">
        <v>9.5</v>
      </c>
      <c r="K1464" s="502">
        <v>9.5</v>
      </c>
      <c r="L1464" s="502">
        <v>0</v>
      </c>
      <c r="M1464" s="502">
        <v>0</v>
      </c>
      <c r="N1464" s="502">
        <v>100</v>
      </c>
      <c r="O1464" s="502">
        <v>100</v>
      </c>
      <c r="P1464" s="34" t="s">
        <v>385</v>
      </c>
      <c r="Q1464" s="214" t="s">
        <v>459</v>
      </c>
      <c r="R1464" s="214" t="s">
        <v>456</v>
      </c>
      <c r="S1464" s="334">
        <v>101</v>
      </c>
    </row>
    <row r="1465" spans="1:19" ht="53.45" customHeight="1" x14ac:dyDescent="0.25">
      <c r="A1465" s="528"/>
      <c r="B1465" s="507"/>
      <c r="C1465" s="507"/>
      <c r="D1465" s="526"/>
      <c r="E1465" s="526"/>
      <c r="F1465" s="526"/>
      <c r="G1465" s="526"/>
      <c r="H1465" s="526"/>
      <c r="I1465" s="526"/>
      <c r="J1465" s="526"/>
      <c r="K1465" s="526"/>
      <c r="L1465" s="526"/>
      <c r="M1465" s="526"/>
      <c r="N1465" s="526"/>
      <c r="O1465" s="526"/>
      <c r="P1465" s="34" t="s">
        <v>386</v>
      </c>
      <c r="Q1465" s="214" t="s">
        <v>457</v>
      </c>
      <c r="R1465" s="214" t="s">
        <v>457</v>
      </c>
      <c r="S1465" s="334">
        <v>100</v>
      </c>
    </row>
    <row r="1466" spans="1:19" ht="55.9" customHeight="1" x14ac:dyDescent="0.25">
      <c r="A1466" s="528"/>
      <c r="B1466" s="507"/>
      <c r="C1466" s="507"/>
      <c r="D1466" s="526"/>
      <c r="E1466" s="526"/>
      <c r="F1466" s="526"/>
      <c r="G1466" s="526"/>
      <c r="H1466" s="526"/>
      <c r="I1466" s="526"/>
      <c r="J1466" s="526"/>
      <c r="K1466" s="526"/>
      <c r="L1466" s="526"/>
      <c r="M1466" s="526"/>
      <c r="N1466" s="526"/>
      <c r="O1466" s="526"/>
      <c r="P1466" s="34" t="s">
        <v>387</v>
      </c>
      <c r="Q1466" s="214" t="s">
        <v>458</v>
      </c>
      <c r="R1466" s="214" t="s">
        <v>458</v>
      </c>
      <c r="S1466" s="334">
        <v>100</v>
      </c>
    </row>
    <row r="1467" spans="1:19" ht="78.75" customHeight="1" x14ac:dyDescent="0.25">
      <c r="A1467" s="528"/>
      <c r="B1467" s="507"/>
      <c r="C1467" s="501"/>
      <c r="D1467" s="503"/>
      <c r="E1467" s="503"/>
      <c r="F1467" s="503"/>
      <c r="G1467" s="503"/>
      <c r="H1467" s="503"/>
      <c r="I1467" s="503"/>
      <c r="J1467" s="503"/>
      <c r="K1467" s="503"/>
      <c r="L1467" s="503"/>
      <c r="M1467" s="503"/>
      <c r="N1467" s="503"/>
      <c r="O1467" s="503"/>
      <c r="P1467" s="34" t="s">
        <v>388</v>
      </c>
      <c r="Q1467" s="214" t="s">
        <v>392</v>
      </c>
      <c r="R1467" s="214" t="s">
        <v>392</v>
      </c>
      <c r="S1467" s="334">
        <v>100</v>
      </c>
    </row>
    <row r="1468" spans="1:19" ht="26.25" customHeight="1" x14ac:dyDescent="0.25">
      <c r="A1468" s="528"/>
      <c r="B1468" s="507"/>
      <c r="C1468" s="500">
        <v>2022</v>
      </c>
      <c r="D1468" s="502">
        <v>10</v>
      </c>
      <c r="E1468" s="502">
        <v>10</v>
      </c>
      <c r="F1468" s="502">
        <v>0</v>
      </c>
      <c r="G1468" s="502">
        <v>0</v>
      </c>
      <c r="H1468" s="502">
        <v>0</v>
      </c>
      <c r="I1468" s="502">
        <v>0</v>
      </c>
      <c r="J1468" s="502">
        <v>10</v>
      </c>
      <c r="K1468" s="502">
        <v>10</v>
      </c>
      <c r="L1468" s="502">
        <v>0</v>
      </c>
      <c r="M1468" s="502">
        <v>0</v>
      </c>
      <c r="N1468" s="502">
        <v>100</v>
      </c>
      <c r="O1468" s="502">
        <v>100</v>
      </c>
      <c r="P1468" s="34" t="s">
        <v>385</v>
      </c>
      <c r="Q1468" s="214" t="s">
        <v>485</v>
      </c>
      <c r="R1468" s="214" t="s">
        <v>485</v>
      </c>
      <c r="S1468" s="272">
        <v>100</v>
      </c>
    </row>
    <row r="1469" spans="1:19" ht="52.5" customHeight="1" x14ac:dyDescent="0.25">
      <c r="A1469" s="528"/>
      <c r="B1469" s="507"/>
      <c r="C1469" s="507"/>
      <c r="D1469" s="526"/>
      <c r="E1469" s="526"/>
      <c r="F1469" s="526"/>
      <c r="G1469" s="526"/>
      <c r="H1469" s="526"/>
      <c r="I1469" s="526"/>
      <c r="J1469" s="526"/>
      <c r="K1469" s="526"/>
      <c r="L1469" s="526"/>
      <c r="M1469" s="526"/>
      <c r="N1469" s="526"/>
      <c r="O1469" s="526"/>
      <c r="P1469" s="34" t="s">
        <v>386</v>
      </c>
      <c r="Q1469" s="214" t="s">
        <v>457</v>
      </c>
      <c r="R1469" s="214" t="s">
        <v>457</v>
      </c>
      <c r="S1469" s="272">
        <v>100</v>
      </c>
    </row>
    <row r="1470" spans="1:19" ht="51.75" customHeight="1" x14ac:dyDescent="0.25">
      <c r="A1470" s="528"/>
      <c r="B1470" s="507"/>
      <c r="C1470" s="507"/>
      <c r="D1470" s="526"/>
      <c r="E1470" s="526"/>
      <c r="F1470" s="526"/>
      <c r="G1470" s="526"/>
      <c r="H1470" s="526"/>
      <c r="I1470" s="526"/>
      <c r="J1470" s="526"/>
      <c r="K1470" s="526"/>
      <c r="L1470" s="526"/>
      <c r="M1470" s="526"/>
      <c r="N1470" s="526"/>
      <c r="O1470" s="526"/>
      <c r="P1470" s="34" t="s">
        <v>387</v>
      </c>
      <c r="Q1470" s="214" t="s">
        <v>458</v>
      </c>
      <c r="R1470" s="214" t="s">
        <v>458</v>
      </c>
      <c r="S1470" s="272">
        <v>100</v>
      </c>
    </row>
    <row r="1471" spans="1:19" ht="78.75" customHeight="1" x14ac:dyDescent="0.25">
      <c r="A1471" s="528"/>
      <c r="B1471" s="507"/>
      <c r="C1471" s="501"/>
      <c r="D1471" s="503"/>
      <c r="E1471" s="503"/>
      <c r="F1471" s="503"/>
      <c r="G1471" s="503"/>
      <c r="H1471" s="503"/>
      <c r="I1471" s="503"/>
      <c r="J1471" s="503"/>
      <c r="K1471" s="503"/>
      <c r="L1471" s="503"/>
      <c r="M1471" s="503"/>
      <c r="N1471" s="503"/>
      <c r="O1471" s="503"/>
      <c r="P1471" s="34" t="s">
        <v>388</v>
      </c>
      <c r="Q1471" s="214" t="s">
        <v>392</v>
      </c>
      <c r="R1471" s="214" t="s">
        <v>392</v>
      </c>
      <c r="S1471" s="272">
        <v>100</v>
      </c>
    </row>
    <row r="1472" spans="1:19" ht="29.45" customHeight="1" x14ac:dyDescent="0.25">
      <c r="A1472" s="528"/>
      <c r="B1472" s="507"/>
      <c r="C1472" s="500">
        <v>2023</v>
      </c>
      <c r="D1472" s="502">
        <v>10.5</v>
      </c>
      <c r="E1472" s="502">
        <v>10.5</v>
      </c>
      <c r="F1472" s="502">
        <v>0</v>
      </c>
      <c r="G1472" s="502">
        <v>0</v>
      </c>
      <c r="H1472" s="502">
        <v>0</v>
      </c>
      <c r="I1472" s="502">
        <v>0</v>
      </c>
      <c r="J1472" s="502">
        <v>10.5</v>
      </c>
      <c r="K1472" s="502">
        <v>10.5</v>
      </c>
      <c r="L1472" s="502">
        <v>0</v>
      </c>
      <c r="M1472" s="502">
        <v>0</v>
      </c>
      <c r="N1472" s="502">
        <v>100</v>
      </c>
      <c r="O1472" s="502">
        <v>100</v>
      </c>
      <c r="P1472" s="34" t="s">
        <v>385</v>
      </c>
      <c r="Q1472" s="214" t="s">
        <v>542</v>
      </c>
      <c r="R1472" s="214" t="s">
        <v>542</v>
      </c>
      <c r="S1472" s="387">
        <v>100</v>
      </c>
    </row>
    <row r="1473" spans="1:19" ht="57.6" customHeight="1" x14ac:dyDescent="0.25">
      <c r="A1473" s="528"/>
      <c r="B1473" s="507"/>
      <c r="C1473" s="507"/>
      <c r="D1473" s="526"/>
      <c r="E1473" s="526"/>
      <c r="F1473" s="526"/>
      <c r="G1473" s="526"/>
      <c r="H1473" s="526"/>
      <c r="I1473" s="526"/>
      <c r="J1473" s="526"/>
      <c r="K1473" s="526"/>
      <c r="L1473" s="526"/>
      <c r="M1473" s="526"/>
      <c r="N1473" s="526"/>
      <c r="O1473" s="526"/>
      <c r="P1473" s="34" t="s">
        <v>386</v>
      </c>
      <c r="Q1473" s="214" t="s">
        <v>457</v>
      </c>
      <c r="R1473" s="214" t="s">
        <v>457</v>
      </c>
      <c r="S1473" s="387">
        <v>100</v>
      </c>
    </row>
    <row r="1474" spans="1:19" ht="55.9" customHeight="1" x14ac:dyDescent="0.25">
      <c r="A1474" s="528"/>
      <c r="B1474" s="507"/>
      <c r="C1474" s="507"/>
      <c r="D1474" s="526"/>
      <c r="E1474" s="526"/>
      <c r="F1474" s="526"/>
      <c r="G1474" s="526"/>
      <c r="H1474" s="526"/>
      <c r="I1474" s="526"/>
      <c r="J1474" s="526"/>
      <c r="K1474" s="526"/>
      <c r="L1474" s="526"/>
      <c r="M1474" s="526"/>
      <c r="N1474" s="526"/>
      <c r="O1474" s="526"/>
      <c r="P1474" s="34" t="s">
        <v>387</v>
      </c>
      <c r="Q1474" s="214" t="s">
        <v>458</v>
      </c>
      <c r="R1474" s="214" t="s">
        <v>458</v>
      </c>
      <c r="S1474" s="387">
        <v>100</v>
      </c>
    </row>
    <row r="1475" spans="1:19" ht="78.75" customHeight="1" x14ac:dyDescent="0.25">
      <c r="A1475" s="528"/>
      <c r="B1475" s="507"/>
      <c r="C1475" s="501"/>
      <c r="D1475" s="503"/>
      <c r="E1475" s="503"/>
      <c r="F1475" s="503"/>
      <c r="G1475" s="503"/>
      <c r="H1475" s="503"/>
      <c r="I1475" s="503"/>
      <c r="J1475" s="503"/>
      <c r="K1475" s="503"/>
      <c r="L1475" s="503"/>
      <c r="M1475" s="503"/>
      <c r="N1475" s="503"/>
      <c r="O1475" s="503"/>
      <c r="P1475" s="34" t="s">
        <v>388</v>
      </c>
      <c r="Q1475" s="214" t="s">
        <v>392</v>
      </c>
      <c r="R1475" s="214" t="s">
        <v>392</v>
      </c>
      <c r="S1475" s="387">
        <v>100</v>
      </c>
    </row>
    <row r="1476" spans="1:19" ht="27.75" customHeight="1" x14ac:dyDescent="0.25">
      <c r="A1476" s="528"/>
      <c r="B1476" s="507"/>
      <c r="C1476" s="500">
        <v>2024</v>
      </c>
      <c r="D1476" s="502">
        <v>11</v>
      </c>
      <c r="E1476" s="502">
        <v>11</v>
      </c>
      <c r="F1476" s="502">
        <v>0</v>
      </c>
      <c r="G1476" s="502">
        <v>0</v>
      </c>
      <c r="H1476" s="502">
        <v>0</v>
      </c>
      <c r="I1476" s="502">
        <v>0</v>
      </c>
      <c r="J1476" s="502">
        <v>11</v>
      </c>
      <c r="K1476" s="502">
        <v>11</v>
      </c>
      <c r="L1476" s="502">
        <v>0</v>
      </c>
      <c r="M1476" s="502">
        <v>0</v>
      </c>
      <c r="N1476" s="502">
        <v>100</v>
      </c>
      <c r="O1476" s="502">
        <v>100</v>
      </c>
      <c r="P1476" s="34" t="s">
        <v>385</v>
      </c>
      <c r="Q1476" s="214" t="s">
        <v>597</v>
      </c>
      <c r="R1476" s="214" t="s">
        <v>597</v>
      </c>
      <c r="S1476" s="468">
        <v>100</v>
      </c>
    </row>
    <row r="1477" spans="1:19" ht="56.25" customHeight="1" x14ac:dyDescent="0.25">
      <c r="A1477" s="528"/>
      <c r="B1477" s="507"/>
      <c r="C1477" s="507"/>
      <c r="D1477" s="526"/>
      <c r="E1477" s="526"/>
      <c r="F1477" s="526"/>
      <c r="G1477" s="526"/>
      <c r="H1477" s="526"/>
      <c r="I1477" s="526"/>
      <c r="J1477" s="526"/>
      <c r="K1477" s="526"/>
      <c r="L1477" s="526"/>
      <c r="M1477" s="526"/>
      <c r="N1477" s="526"/>
      <c r="O1477" s="526"/>
      <c r="P1477" s="34" t="s">
        <v>386</v>
      </c>
      <c r="Q1477" s="214" t="s">
        <v>457</v>
      </c>
      <c r="R1477" s="214" t="s">
        <v>457</v>
      </c>
      <c r="S1477" s="468">
        <v>100</v>
      </c>
    </row>
    <row r="1478" spans="1:19" ht="56.25" customHeight="1" x14ac:dyDescent="0.25">
      <c r="A1478" s="528"/>
      <c r="B1478" s="507"/>
      <c r="C1478" s="507"/>
      <c r="D1478" s="526"/>
      <c r="E1478" s="526"/>
      <c r="F1478" s="526"/>
      <c r="G1478" s="526"/>
      <c r="H1478" s="526"/>
      <c r="I1478" s="526"/>
      <c r="J1478" s="526"/>
      <c r="K1478" s="526"/>
      <c r="L1478" s="526"/>
      <c r="M1478" s="526"/>
      <c r="N1478" s="526"/>
      <c r="O1478" s="526"/>
      <c r="P1478" s="34" t="s">
        <v>387</v>
      </c>
      <c r="Q1478" s="214" t="s">
        <v>458</v>
      </c>
      <c r="R1478" s="214" t="s">
        <v>458</v>
      </c>
      <c r="S1478" s="468">
        <v>100</v>
      </c>
    </row>
    <row r="1479" spans="1:19" ht="78.75" customHeight="1" x14ac:dyDescent="0.25">
      <c r="A1479" s="529"/>
      <c r="B1479" s="501"/>
      <c r="C1479" s="501"/>
      <c r="D1479" s="503"/>
      <c r="E1479" s="503"/>
      <c r="F1479" s="503"/>
      <c r="G1479" s="503"/>
      <c r="H1479" s="503"/>
      <c r="I1479" s="503"/>
      <c r="J1479" s="503"/>
      <c r="K1479" s="503"/>
      <c r="L1479" s="503"/>
      <c r="M1479" s="503"/>
      <c r="N1479" s="503"/>
      <c r="O1479" s="503"/>
      <c r="P1479" s="34" t="s">
        <v>388</v>
      </c>
      <c r="Q1479" s="214" t="s">
        <v>392</v>
      </c>
      <c r="R1479" s="214" t="s">
        <v>392</v>
      </c>
      <c r="S1479" s="468">
        <v>100</v>
      </c>
    </row>
    <row r="1480" spans="1:19" ht="45.75" customHeight="1" x14ac:dyDescent="0.25">
      <c r="A1480" s="488" t="s">
        <v>598</v>
      </c>
      <c r="B1480" s="102" t="s">
        <v>599</v>
      </c>
      <c r="C1480" s="102">
        <v>2024</v>
      </c>
      <c r="D1480" s="489">
        <f>SUM(D1481+D1483)</f>
        <v>127800</v>
      </c>
      <c r="E1480" s="489">
        <f t="shared" ref="E1480:M1480" si="552">SUM(E1481+E1483)</f>
        <v>0</v>
      </c>
      <c r="F1480" s="489">
        <f t="shared" si="552"/>
        <v>0</v>
      </c>
      <c r="G1480" s="489">
        <f t="shared" si="552"/>
        <v>0</v>
      </c>
      <c r="H1480" s="489">
        <f t="shared" si="552"/>
        <v>127800</v>
      </c>
      <c r="I1480" s="489">
        <f t="shared" si="552"/>
        <v>0</v>
      </c>
      <c r="J1480" s="489">
        <f t="shared" si="552"/>
        <v>0</v>
      </c>
      <c r="K1480" s="489">
        <f t="shared" si="552"/>
        <v>0</v>
      </c>
      <c r="L1480" s="489">
        <f t="shared" si="552"/>
        <v>0</v>
      </c>
      <c r="M1480" s="489">
        <f t="shared" si="552"/>
        <v>0</v>
      </c>
      <c r="N1480" s="489">
        <v>100</v>
      </c>
      <c r="O1480" s="489">
        <v>0</v>
      </c>
      <c r="P1480" s="497" t="s">
        <v>21</v>
      </c>
      <c r="Q1480" s="490" t="s">
        <v>21</v>
      </c>
      <c r="R1480" s="490" t="s">
        <v>21</v>
      </c>
      <c r="S1480" s="491" t="s">
        <v>21</v>
      </c>
    </row>
    <row r="1481" spans="1:19" ht="149.25" customHeight="1" x14ac:dyDescent="0.25">
      <c r="A1481" s="478" t="s">
        <v>600</v>
      </c>
      <c r="B1481" s="303" t="s">
        <v>601</v>
      </c>
      <c r="C1481" s="303">
        <v>2024</v>
      </c>
      <c r="D1481" s="201">
        <f>SUM(D1482)</f>
        <v>0</v>
      </c>
      <c r="E1481" s="201">
        <f t="shared" ref="E1481:M1481" si="553">SUM(E1482)</f>
        <v>0</v>
      </c>
      <c r="F1481" s="201">
        <f t="shared" si="553"/>
        <v>0</v>
      </c>
      <c r="G1481" s="201">
        <f t="shared" si="553"/>
        <v>0</v>
      </c>
      <c r="H1481" s="201">
        <f t="shared" si="553"/>
        <v>0</v>
      </c>
      <c r="I1481" s="201">
        <f t="shared" si="553"/>
        <v>0</v>
      </c>
      <c r="J1481" s="201">
        <f t="shared" si="553"/>
        <v>0</v>
      </c>
      <c r="K1481" s="201">
        <f t="shared" si="553"/>
        <v>0</v>
      </c>
      <c r="L1481" s="201">
        <f t="shared" si="553"/>
        <v>0</v>
      </c>
      <c r="M1481" s="201">
        <f t="shared" si="553"/>
        <v>0</v>
      </c>
      <c r="N1481" s="201">
        <v>0</v>
      </c>
      <c r="O1481" s="201">
        <v>0</v>
      </c>
      <c r="P1481" s="492" t="s">
        <v>21</v>
      </c>
      <c r="Q1481" s="492" t="s">
        <v>21</v>
      </c>
      <c r="R1481" s="492" t="s">
        <v>21</v>
      </c>
      <c r="S1481" s="478" t="s">
        <v>21</v>
      </c>
    </row>
    <row r="1482" spans="1:19" ht="55.5" customHeight="1" x14ac:dyDescent="0.25">
      <c r="A1482" s="479" t="s">
        <v>608</v>
      </c>
      <c r="B1482" s="496" t="s">
        <v>609</v>
      </c>
      <c r="C1482" s="365">
        <v>2024</v>
      </c>
      <c r="D1482" s="493">
        <v>0</v>
      </c>
      <c r="E1482" s="493">
        <v>0</v>
      </c>
      <c r="F1482" s="493">
        <v>0</v>
      </c>
      <c r="G1482" s="493">
        <v>0</v>
      </c>
      <c r="H1482" s="493">
        <v>0</v>
      </c>
      <c r="I1482" s="493">
        <v>0</v>
      </c>
      <c r="J1482" s="493">
        <v>0</v>
      </c>
      <c r="K1482" s="493">
        <v>0</v>
      </c>
      <c r="L1482" s="493">
        <v>0</v>
      </c>
      <c r="M1482" s="493">
        <v>0</v>
      </c>
      <c r="N1482" s="493">
        <v>0</v>
      </c>
      <c r="O1482" s="493">
        <v>0</v>
      </c>
      <c r="P1482" s="494" t="s">
        <v>602</v>
      </c>
      <c r="Q1482" s="495" t="s">
        <v>603</v>
      </c>
      <c r="R1482" s="495" t="s">
        <v>603</v>
      </c>
      <c r="S1482" s="479">
        <v>0</v>
      </c>
    </row>
    <row r="1483" spans="1:19" ht="111.75" customHeight="1" x14ac:dyDescent="0.25">
      <c r="A1483" s="478" t="s">
        <v>604</v>
      </c>
      <c r="B1483" s="303" t="s">
        <v>605</v>
      </c>
      <c r="C1483" s="303">
        <v>2024</v>
      </c>
      <c r="D1483" s="201">
        <f>SUM(D1484)</f>
        <v>127800</v>
      </c>
      <c r="E1483" s="201">
        <f t="shared" ref="E1483:M1483" si="554">SUM(E1484)</f>
        <v>0</v>
      </c>
      <c r="F1483" s="201">
        <f t="shared" si="554"/>
        <v>0</v>
      </c>
      <c r="G1483" s="201">
        <f t="shared" si="554"/>
        <v>0</v>
      </c>
      <c r="H1483" s="201">
        <f t="shared" si="554"/>
        <v>127800</v>
      </c>
      <c r="I1483" s="201">
        <f t="shared" si="554"/>
        <v>0</v>
      </c>
      <c r="J1483" s="201">
        <f t="shared" si="554"/>
        <v>0</v>
      </c>
      <c r="K1483" s="201">
        <f t="shared" si="554"/>
        <v>0</v>
      </c>
      <c r="L1483" s="201">
        <f t="shared" si="554"/>
        <v>0</v>
      </c>
      <c r="M1483" s="201">
        <f t="shared" si="554"/>
        <v>0</v>
      </c>
      <c r="N1483" s="201">
        <v>100</v>
      </c>
      <c r="O1483" s="201">
        <v>0</v>
      </c>
      <c r="P1483" s="492" t="s">
        <v>21</v>
      </c>
      <c r="Q1483" s="492" t="s">
        <v>21</v>
      </c>
      <c r="R1483" s="492" t="s">
        <v>21</v>
      </c>
      <c r="S1483" s="478" t="s">
        <v>21</v>
      </c>
    </row>
    <row r="1484" spans="1:19" ht="21.75" customHeight="1" x14ac:dyDescent="0.25">
      <c r="A1484" s="498" t="s">
        <v>607</v>
      </c>
      <c r="B1484" s="500" t="s">
        <v>606</v>
      </c>
      <c r="C1484" s="500">
        <v>2024</v>
      </c>
      <c r="D1484" s="502">
        <v>127800</v>
      </c>
      <c r="E1484" s="502">
        <v>0</v>
      </c>
      <c r="F1484" s="502">
        <v>0</v>
      </c>
      <c r="G1484" s="502">
        <v>0</v>
      </c>
      <c r="H1484" s="502">
        <v>127800</v>
      </c>
      <c r="I1484" s="502">
        <v>0</v>
      </c>
      <c r="J1484" s="502">
        <v>0</v>
      </c>
      <c r="K1484" s="502">
        <v>0</v>
      </c>
      <c r="L1484" s="502">
        <v>0</v>
      </c>
      <c r="M1484" s="502">
        <v>0</v>
      </c>
      <c r="N1484" s="502">
        <v>100</v>
      </c>
      <c r="O1484" s="502">
        <v>0</v>
      </c>
      <c r="P1484" s="34" t="s">
        <v>610</v>
      </c>
      <c r="Q1484" s="214" t="s">
        <v>612</v>
      </c>
      <c r="R1484" s="214" t="s">
        <v>603</v>
      </c>
      <c r="S1484" s="468">
        <v>0</v>
      </c>
    </row>
    <row r="1485" spans="1:19" ht="26.25" customHeight="1" x14ac:dyDescent="0.25">
      <c r="A1485" s="499"/>
      <c r="B1485" s="501"/>
      <c r="C1485" s="501"/>
      <c r="D1485" s="503"/>
      <c r="E1485" s="503"/>
      <c r="F1485" s="503"/>
      <c r="G1485" s="503"/>
      <c r="H1485" s="503"/>
      <c r="I1485" s="503"/>
      <c r="J1485" s="503"/>
      <c r="K1485" s="503"/>
      <c r="L1485" s="503"/>
      <c r="M1485" s="503"/>
      <c r="N1485" s="503"/>
      <c r="O1485" s="503"/>
      <c r="P1485" s="34" t="s">
        <v>611</v>
      </c>
      <c r="Q1485" s="214" t="s">
        <v>613</v>
      </c>
      <c r="R1485" s="214" t="s">
        <v>603</v>
      </c>
      <c r="S1485" s="468">
        <v>0</v>
      </c>
    </row>
    <row r="1486" spans="1:19" ht="78.75" customHeight="1" x14ac:dyDescent="0.25">
      <c r="A1486" s="482"/>
      <c r="B1486" s="483"/>
      <c r="C1486" s="483"/>
      <c r="D1486" s="484"/>
      <c r="E1486" s="484"/>
      <c r="F1486" s="484"/>
      <c r="G1486" s="484"/>
      <c r="H1486" s="484"/>
      <c r="I1486" s="484"/>
      <c r="J1486" s="484"/>
      <c r="K1486" s="484"/>
      <c r="L1486" s="484"/>
      <c r="M1486" s="484"/>
      <c r="N1486" s="484"/>
      <c r="O1486" s="484"/>
      <c r="P1486" s="485"/>
      <c r="Q1486" s="486"/>
      <c r="R1486" s="486"/>
      <c r="S1486" s="487"/>
    </row>
    <row r="1487" spans="1:19" ht="62.45" customHeight="1" x14ac:dyDescent="0.25">
      <c r="A1487" s="632" t="s">
        <v>492</v>
      </c>
      <c r="B1487" s="632"/>
      <c r="C1487" s="632"/>
      <c r="D1487" s="632"/>
      <c r="E1487" s="632"/>
      <c r="F1487" s="632"/>
      <c r="G1487" s="632"/>
      <c r="H1487" s="632"/>
      <c r="I1487" s="632"/>
      <c r="J1487" s="632"/>
      <c r="K1487" s="632"/>
      <c r="L1487" s="632"/>
      <c r="M1487" s="632"/>
      <c r="N1487" s="632"/>
      <c r="O1487" s="632"/>
      <c r="P1487" s="632"/>
      <c r="Q1487" s="632"/>
      <c r="R1487" s="632"/>
      <c r="S1487" s="632"/>
    </row>
    <row r="1488" spans="1:19" ht="9" customHeight="1" x14ac:dyDescent="0.25">
      <c r="A1488" s="39"/>
      <c r="B1488" s="40"/>
      <c r="C1488" s="40"/>
      <c r="D1488" s="40"/>
      <c r="E1488" s="40"/>
      <c r="F1488" s="40"/>
    </row>
    <row r="1489" spans="1:19" ht="33.75" customHeight="1" x14ac:dyDescent="0.25">
      <c r="A1489" s="631" t="s">
        <v>271</v>
      </c>
      <c r="B1489" s="631"/>
      <c r="C1489" s="631"/>
      <c r="D1489" s="631"/>
      <c r="E1489" s="631"/>
      <c r="F1489" s="631"/>
      <c r="G1489" s="631"/>
      <c r="H1489" s="631"/>
      <c r="I1489" s="631"/>
      <c r="J1489" s="631"/>
      <c r="K1489" s="631"/>
      <c r="L1489" s="631"/>
      <c r="M1489" s="631"/>
      <c r="N1489" s="631"/>
      <c r="O1489" s="631"/>
      <c r="P1489" s="631"/>
      <c r="Q1489" s="631"/>
      <c r="R1489" s="631"/>
      <c r="S1489" s="631"/>
    </row>
    <row r="1490" spans="1:19" ht="7.5" customHeight="1" x14ac:dyDescent="0.25">
      <c r="A1490" s="41"/>
      <c r="B1490" s="42"/>
      <c r="C1490" s="42"/>
      <c r="D1490" s="42"/>
      <c r="E1490" s="42"/>
      <c r="F1490" s="40"/>
    </row>
    <row r="1491" spans="1:19" x14ac:dyDescent="0.25">
      <c r="A1491" s="43" t="s">
        <v>272</v>
      </c>
      <c r="B1491" s="44"/>
      <c r="C1491" s="44"/>
      <c r="D1491" s="44"/>
      <c r="E1491" s="44"/>
      <c r="F1491" s="40"/>
    </row>
    <row r="1492" spans="1:19" ht="16.5" x14ac:dyDescent="0.25">
      <c r="A1492" s="2"/>
    </row>
    <row r="1493" spans="1:19" ht="16.5" x14ac:dyDescent="0.25">
      <c r="A1493" s="2"/>
    </row>
    <row r="1494" spans="1:19" ht="16.5" x14ac:dyDescent="0.25">
      <c r="A1494" s="3"/>
    </row>
    <row r="1495" spans="1:19" ht="16.5" x14ac:dyDescent="0.25">
      <c r="A1495" s="3"/>
    </row>
  </sheetData>
  <mergeCells count="2854">
    <mergeCell ref="A810:A818"/>
    <mergeCell ref="B810:B818"/>
    <mergeCell ref="P810:P818"/>
    <mergeCell ref="A760:A764"/>
    <mergeCell ref="B760:B764"/>
    <mergeCell ref="P760:P764"/>
    <mergeCell ref="A765:A767"/>
    <mergeCell ref="B765:B767"/>
    <mergeCell ref="P765:P767"/>
    <mergeCell ref="A768:A779"/>
    <mergeCell ref="B768:B779"/>
    <mergeCell ref="P768:P779"/>
    <mergeCell ref="Q768:Q779"/>
    <mergeCell ref="R768:R779"/>
    <mergeCell ref="S768:S779"/>
    <mergeCell ref="C807:C809"/>
    <mergeCell ref="D807:D809"/>
    <mergeCell ref="E807:E809"/>
    <mergeCell ref="F807:F809"/>
    <mergeCell ref="G807:G809"/>
    <mergeCell ref="H807:H809"/>
    <mergeCell ref="I807:I809"/>
    <mergeCell ref="J807:J809"/>
    <mergeCell ref="K807:K809"/>
    <mergeCell ref="L807:L809"/>
    <mergeCell ref="M807:M809"/>
    <mergeCell ref="N807:N809"/>
    <mergeCell ref="O807:O809"/>
    <mergeCell ref="A780:A809"/>
    <mergeCell ref="B780:B809"/>
    <mergeCell ref="N801:N803"/>
    <mergeCell ref="O801:O803"/>
    <mergeCell ref="A708:A719"/>
    <mergeCell ref="B708:B719"/>
    <mergeCell ref="P708:P719"/>
    <mergeCell ref="Q708:Q719"/>
    <mergeCell ref="R708:R719"/>
    <mergeCell ref="S708:S719"/>
    <mergeCell ref="A720:A731"/>
    <mergeCell ref="B720:B731"/>
    <mergeCell ref="P720:P731"/>
    <mergeCell ref="Q720:Q731"/>
    <mergeCell ref="R720:R731"/>
    <mergeCell ref="S720:S731"/>
    <mergeCell ref="C757:C759"/>
    <mergeCell ref="D757:D759"/>
    <mergeCell ref="E757:E759"/>
    <mergeCell ref="F757:F759"/>
    <mergeCell ref="G757:G759"/>
    <mergeCell ref="H757:H759"/>
    <mergeCell ref="I757:I759"/>
    <mergeCell ref="J757:J759"/>
    <mergeCell ref="K757:K759"/>
    <mergeCell ref="L757:L759"/>
    <mergeCell ref="M757:M759"/>
    <mergeCell ref="N757:N759"/>
    <mergeCell ref="O757:O759"/>
    <mergeCell ref="A732:A759"/>
    <mergeCell ref="B732:B759"/>
    <mergeCell ref="C751:C753"/>
    <mergeCell ref="D751:D753"/>
    <mergeCell ref="E751:E753"/>
    <mergeCell ref="F751:F753"/>
    <mergeCell ref="G751:G753"/>
    <mergeCell ref="A701:A707"/>
    <mergeCell ref="B701:B707"/>
    <mergeCell ref="C705:C707"/>
    <mergeCell ref="D705:D707"/>
    <mergeCell ref="E705:E707"/>
    <mergeCell ref="F705:F707"/>
    <mergeCell ref="G705:G707"/>
    <mergeCell ref="H705:H707"/>
    <mergeCell ref="I705:I707"/>
    <mergeCell ref="J705:J707"/>
    <mergeCell ref="K705:K707"/>
    <mergeCell ref="L705:L707"/>
    <mergeCell ref="M705:M707"/>
    <mergeCell ref="N705:N707"/>
    <mergeCell ref="O705:O707"/>
    <mergeCell ref="C694:C696"/>
    <mergeCell ref="D694:D696"/>
    <mergeCell ref="B615:B616"/>
    <mergeCell ref="F672:F674"/>
    <mergeCell ref="G672:G674"/>
    <mergeCell ref="C697:C699"/>
    <mergeCell ref="D697:D699"/>
    <mergeCell ref="E697:E699"/>
    <mergeCell ref="F697:F699"/>
    <mergeCell ref="G697:G699"/>
    <mergeCell ref="H697:H699"/>
    <mergeCell ref="I697:I699"/>
    <mergeCell ref="J697:J699"/>
    <mergeCell ref="K697:K699"/>
    <mergeCell ref="L697:L699"/>
    <mergeCell ref="M697:M699"/>
    <mergeCell ref="N697:N699"/>
    <mergeCell ref="O697:O699"/>
    <mergeCell ref="A679:A699"/>
    <mergeCell ref="B679:B699"/>
    <mergeCell ref="B635:B646"/>
    <mergeCell ref="P635:P646"/>
    <mergeCell ref="Q635:Q646"/>
    <mergeCell ref="R635:R646"/>
    <mergeCell ref="S635:S646"/>
    <mergeCell ref="A666:A678"/>
    <mergeCell ref="B666:B678"/>
    <mergeCell ref="C675:C678"/>
    <mergeCell ref="D675:D678"/>
    <mergeCell ref="E675:E678"/>
    <mergeCell ref="F675:F678"/>
    <mergeCell ref="G675:G678"/>
    <mergeCell ref="H675:H678"/>
    <mergeCell ref="I675:I678"/>
    <mergeCell ref="J675:J678"/>
    <mergeCell ref="K675:K678"/>
    <mergeCell ref="L675:L678"/>
    <mergeCell ref="M675:M678"/>
    <mergeCell ref="N675:N678"/>
    <mergeCell ref="O675:O678"/>
    <mergeCell ref="A647:A665"/>
    <mergeCell ref="B647:B665"/>
    <mergeCell ref="C648:C650"/>
    <mergeCell ref="K576:K580"/>
    <mergeCell ref="L576:L580"/>
    <mergeCell ref="M576:M580"/>
    <mergeCell ref="N576:N580"/>
    <mergeCell ref="O576:O580"/>
    <mergeCell ref="A519:A580"/>
    <mergeCell ref="B519:B580"/>
    <mergeCell ref="A581:A586"/>
    <mergeCell ref="B581:B586"/>
    <mergeCell ref="P581:P586"/>
    <mergeCell ref="Q581:Q586"/>
    <mergeCell ref="R581:R586"/>
    <mergeCell ref="S581:S586"/>
    <mergeCell ref="A587:A592"/>
    <mergeCell ref="B587:B592"/>
    <mergeCell ref="P587:P592"/>
    <mergeCell ref="Q587:Q592"/>
    <mergeCell ref="R587:R592"/>
    <mergeCell ref="S587:S592"/>
    <mergeCell ref="H544:H549"/>
    <mergeCell ref="I544:I549"/>
    <mergeCell ref="J544:J549"/>
    <mergeCell ref="K544:K549"/>
    <mergeCell ref="K556:K560"/>
    <mergeCell ref="M566:M570"/>
    <mergeCell ref="O526:O531"/>
    <mergeCell ref="O532:O537"/>
    <mergeCell ref="N520:N525"/>
    <mergeCell ref="J571:J575"/>
    <mergeCell ref="K571:K575"/>
    <mergeCell ref="L571:L575"/>
    <mergeCell ref="M571:M575"/>
    <mergeCell ref="A431:A434"/>
    <mergeCell ref="B431:B434"/>
    <mergeCell ref="C512:C518"/>
    <mergeCell ref="D512:D518"/>
    <mergeCell ref="E512:E518"/>
    <mergeCell ref="F512:F518"/>
    <mergeCell ref="G512:G518"/>
    <mergeCell ref="H512:H518"/>
    <mergeCell ref="I512:I518"/>
    <mergeCell ref="J512:J518"/>
    <mergeCell ref="K512:K518"/>
    <mergeCell ref="L512:L518"/>
    <mergeCell ref="M512:M518"/>
    <mergeCell ref="N512:N518"/>
    <mergeCell ref="O512:O518"/>
    <mergeCell ref="A435:A518"/>
    <mergeCell ref="B435:B518"/>
    <mergeCell ref="D476:D483"/>
    <mergeCell ref="E476:E483"/>
    <mergeCell ref="G468:G475"/>
    <mergeCell ref="H468:H475"/>
    <mergeCell ref="I468:I475"/>
    <mergeCell ref="H436:H443"/>
    <mergeCell ref="D444:D451"/>
    <mergeCell ref="D468:D475"/>
    <mergeCell ref="E468:E475"/>
    <mergeCell ref="F468:F475"/>
    <mergeCell ref="O468:O475"/>
    <mergeCell ref="I476:I483"/>
    <mergeCell ref="L468:L475"/>
    <mergeCell ref="K484:K490"/>
    <mergeCell ref="K460:K467"/>
    <mergeCell ref="S378:S383"/>
    <mergeCell ref="A388:A399"/>
    <mergeCell ref="B388:B399"/>
    <mergeCell ref="P388:P399"/>
    <mergeCell ref="Q388:Q399"/>
    <mergeCell ref="R388:R399"/>
    <mergeCell ref="S388:S399"/>
    <mergeCell ref="A400:A411"/>
    <mergeCell ref="B400:B411"/>
    <mergeCell ref="P400:P411"/>
    <mergeCell ref="Q400:Q411"/>
    <mergeCell ref="R400:R411"/>
    <mergeCell ref="S400:S411"/>
    <mergeCell ref="A412:A423"/>
    <mergeCell ref="B412:B423"/>
    <mergeCell ref="P412:P423"/>
    <mergeCell ref="Q412:Q423"/>
    <mergeCell ref="R412:R423"/>
    <mergeCell ref="S412:S423"/>
    <mergeCell ref="B386:B387"/>
    <mergeCell ref="A386:A387"/>
    <mergeCell ref="S384:S385"/>
    <mergeCell ref="R384:R385"/>
    <mergeCell ref="P384:P385"/>
    <mergeCell ref="Q384:Q385"/>
    <mergeCell ref="A384:A385"/>
    <mergeCell ref="B384:B385"/>
    <mergeCell ref="A316:A370"/>
    <mergeCell ref="B336:B370"/>
    <mergeCell ref="C366:C370"/>
    <mergeCell ref="D366:D370"/>
    <mergeCell ref="E366:E370"/>
    <mergeCell ref="F366:F370"/>
    <mergeCell ref="G366:G370"/>
    <mergeCell ref="H366:H370"/>
    <mergeCell ref="I366:I370"/>
    <mergeCell ref="J366:J370"/>
    <mergeCell ref="K366:K370"/>
    <mergeCell ref="L366:L370"/>
    <mergeCell ref="M366:M370"/>
    <mergeCell ref="N366:N370"/>
    <mergeCell ref="O366:O370"/>
    <mergeCell ref="A371:A377"/>
    <mergeCell ref="B371:B377"/>
    <mergeCell ref="E356:E360"/>
    <mergeCell ref="F356:F360"/>
    <mergeCell ref="C331:C335"/>
    <mergeCell ref="D331:D335"/>
    <mergeCell ref="E331:E335"/>
    <mergeCell ref="C321:C325"/>
    <mergeCell ref="D326:D330"/>
    <mergeCell ref="E326:E330"/>
    <mergeCell ref="C341:C345"/>
    <mergeCell ref="D341:D345"/>
    <mergeCell ref="F331:F335"/>
    <mergeCell ref="G331:G335"/>
    <mergeCell ref="F336:F340"/>
    <mergeCell ref="G336:G340"/>
    <mergeCell ref="H336:H340"/>
    <mergeCell ref="A232:A233"/>
    <mergeCell ref="B232:B233"/>
    <mergeCell ref="A234:A245"/>
    <mergeCell ref="B234:B245"/>
    <mergeCell ref="P234:P245"/>
    <mergeCell ref="Q234:Q245"/>
    <mergeCell ref="R234:R245"/>
    <mergeCell ref="S234:S245"/>
    <mergeCell ref="P298:P303"/>
    <mergeCell ref="Q298:Q303"/>
    <mergeCell ref="R298:R303"/>
    <mergeCell ref="S298:S303"/>
    <mergeCell ref="A304:A315"/>
    <mergeCell ref="B304:B315"/>
    <mergeCell ref="P304:P315"/>
    <mergeCell ref="Q304:Q315"/>
    <mergeCell ref="R304:R315"/>
    <mergeCell ref="S304:S315"/>
    <mergeCell ref="P266:P270"/>
    <mergeCell ref="Q266:Q270"/>
    <mergeCell ref="P276:P280"/>
    <mergeCell ref="Q276:Q280"/>
    <mergeCell ref="P271:P275"/>
    <mergeCell ref="Q271:Q275"/>
    <mergeCell ref="R266:R270"/>
    <mergeCell ref="R261:R265"/>
    <mergeCell ref="A216:A217"/>
    <mergeCell ref="B216:B217"/>
    <mergeCell ref="A218:A220"/>
    <mergeCell ref="B218:B220"/>
    <mergeCell ref="P218:P220"/>
    <mergeCell ref="Q218:Q220"/>
    <mergeCell ref="R218:R220"/>
    <mergeCell ref="S218:S220"/>
    <mergeCell ref="A224:A225"/>
    <mergeCell ref="B224:B225"/>
    <mergeCell ref="P224:P225"/>
    <mergeCell ref="A226:A227"/>
    <mergeCell ref="B226:B227"/>
    <mergeCell ref="P226:P227"/>
    <mergeCell ref="A228:A229"/>
    <mergeCell ref="B228:B229"/>
    <mergeCell ref="P228:P229"/>
    <mergeCell ref="A202:A204"/>
    <mergeCell ref="B202:B204"/>
    <mergeCell ref="P202:P204"/>
    <mergeCell ref="Q202:Q204"/>
    <mergeCell ref="R202:R204"/>
    <mergeCell ref="S202:S204"/>
    <mergeCell ref="A205:A206"/>
    <mergeCell ref="B205:B206"/>
    <mergeCell ref="P205:P206"/>
    <mergeCell ref="A207:A209"/>
    <mergeCell ref="B207:B209"/>
    <mergeCell ref="P207:P209"/>
    <mergeCell ref="Q207:Q209"/>
    <mergeCell ref="R207:R209"/>
    <mergeCell ref="S207:S209"/>
    <mergeCell ref="A212:A213"/>
    <mergeCell ref="B212:B213"/>
    <mergeCell ref="A191:A193"/>
    <mergeCell ref="B191:B193"/>
    <mergeCell ref="P191:P193"/>
    <mergeCell ref="Q191:Q193"/>
    <mergeCell ref="R191:R193"/>
    <mergeCell ref="S191:S193"/>
    <mergeCell ref="A194:A195"/>
    <mergeCell ref="B194:B195"/>
    <mergeCell ref="P194:P195"/>
    <mergeCell ref="A196:A201"/>
    <mergeCell ref="B196:B201"/>
    <mergeCell ref="C199:C201"/>
    <mergeCell ref="D199:D201"/>
    <mergeCell ref="E199:E201"/>
    <mergeCell ref="F199:F201"/>
    <mergeCell ref="G199:G201"/>
    <mergeCell ref="H199:H201"/>
    <mergeCell ref="I199:I201"/>
    <mergeCell ref="J199:J201"/>
    <mergeCell ref="K199:K201"/>
    <mergeCell ref="L199:L201"/>
    <mergeCell ref="M199:M201"/>
    <mergeCell ref="N199:N201"/>
    <mergeCell ref="O199:O201"/>
    <mergeCell ref="A175:A176"/>
    <mergeCell ref="B175:B176"/>
    <mergeCell ref="A177:A178"/>
    <mergeCell ref="B177:B178"/>
    <mergeCell ref="P175:P176"/>
    <mergeCell ref="P169:P170"/>
    <mergeCell ref="P177:P178"/>
    <mergeCell ref="A179:A180"/>
    <mergeCell ref="B179:B180"/>
    <mergeCell ref="P179:P180"/>
    <mergeCell ref="A181:A183"/>
    <mergeCell ref="B181:B183"/>
    <mergeCell ref="P181:P183"/>
    <mergeCell ref="Q181:Q183"/>
    <mergeCell ref="R181:R183"/>
    <mergeCell ref="S181:S183"/>
    <mergeCell ref="A186:A189"/>
    <mergeCell ref="B186:B189"/>
    <mergeCell ref="C188:C189"/>
    <mergeCell ref="D188:D189"/>
    <mergeCell ref="E188:E189"/>
    <mergeCell ref="F188:F189"/>
    <mergeCell ref="G188:G189"/>
    <mergeCell ref="H188:H189"/>
    <mergeCell ref="I188:I189"/>
    <mergeCell ref="J188:J189"/>
    <mergeCell ref="K188:K189"/>
    <mergeCell ref="L188:L189"/>
    <mergeCell ref="M188:M189"/>
    <mergeCell ref="N188:N189"/>
    <mergeCell ref="O188:O189"/>
    <mergeCell ref="Q162:Q164"/>
    <mergeCell ref="R162:R164"/>
    <mergeCell ref="S162:S164"/>
    <mergeCell ref="A169:A170"/>
    <mergeCell ref="B169:B170"/>
    <mergeCell ref="A171:A174"/>
    <mergeCell ref="B171:B174"/>
    <mergeCell ref="C173:C174"/>
    <mergeCell ref="D173:D174"/>
    <mergeCell ref="E173:E174"/>
    <mergeCell ref="F173:F174"/>
    <mergeCell ref="G173:G174"/>
    <mergeCell ref="H173:H174"/>
    <mergeCell ref="I173:I174"/>
    <mergeCell ref="J173:J174"/>
    <mergeCell ref="K173:K174"/>
    <mergeCell ref="L173:L174"/>
    <mergeCell ref="M173:M174"/>
    <mergeCell ref="N173:N174"/>
    <mergeCell ref="O173:O174"/>
    <mergeCell ref="I171:I172"/>
    <mergeCell ref="A157:A158"/>
    <mergeCell ref="B157:B158"/>
    <mergeCell ref="P157:P158"/>
    <mergeCell ref="A159:A160"/>
    <mergeCell ref="B159:B160"/>
    <mergeCell ref="A165:A168"/>
    <mergeCell ref="B165:B168"/>
    <mergeCell ref="C167:C168"/>
    <mergeCell ref="D167:D168"/>
    <mergeCell ref="E167:E168"/>
    <mergeCell ref="F167:F168"/>
    <mergeCell ref="G167:G168"/>
    <mergeCell ref="H167:H168"/>
    <mergeCell ref="I167:I168"/>
    <mergeCell ref="J167:J168"/>
    <mergeCell ref="K167:K168"/>
    <mergeCell ref="L167:L168"/>
    <mergeCell ref="M167:M168"/>
    <mergeCell ref="N167:N168"/>
    <mergeCell ref="O167:O168"/>
    <mergeCell ref="A162:A164"/>
    <mergeCell ref="B162:B164"/>
    <mergeCell ref="P162:P164"/>
    <mergeCell ref="O165:O166"/>
    <mergeCell ref="P140:P142"/>
    <mergeCell ref="Q140:Q142"/>
    <mergeCell ref="R140:R142"/>
    <mergeCell ref="S140:S142"/>
    <mergeCell ref="A147:A156"/>
    <mergeCell ref="B147:B156"/>
    <mergeCell ref="C152:C156"/>
    <mergeCell ref="D152:D156"/>
    <mergeCell ref="E152:E156"/>
    <mergeCell ref="F152:F156"/>
    <mergeCell ref="G152:G156"/>
    <mergeCell ref="H152:H156"/>
    <mergeCell ref="I152:I156"/>
    <mergeCell ref="J152:J156"/>
    <mergeCell ref="K152:K156"/>
    <mergeCell ref="L152:L156"/>
    <mergeCell ref="M152:M156"/>
    <mergeCell ref="N152:N156"/>
    <mergeCell ref="O152:O156"/>
    <mergeCell ref="A145:A146"/>
    <mergeCell ref="B145:B146"/>
    <mergeCell ref="L145:L146"/>
    <mergeCell ref="Q124:Q126"/>
    <mergeCell ref="R124:R126"/>
    <mergeCell ref="S124:S126"/>
    <mergeCell ref="A127:A129"/>
    <mergeCell ref="B127:B129"/>
    <mergeCell ref="P127:P129"/>
    <mergeCell ref="Q127:Q129"/>
    <mergeCell ref="R127:R129"/>
    <mergeCell ref="S127:S129"/>
    <mergeCell ref="A130:A132"/>
    <mergeCell ref="B130:B132"/>
    <mergeCell ref="P130:P132"/>
    <mergeCell ref="Q130:Q132"/>
    <mergeCell ref="R130:R132"/>
    <mergeCell ref="S130:S132"/>
    <mergeCell ref="A133:A139"/>
    <mergeCell ref="B133:B139"/>
    <mergeCell ref="C137:C139"/>
    <mergeCell ref="D137:D139"/>
    <mergeCell ref="E137:E139"/>
    <mergeCell ref="F137:F139"/>
    <mergeCell ref="G137:G139"/>
    <mergeCell ref="H137:H139"/>
    <mergeCell ref="I137:I139"/>
    <mergeCell ref="J137:J139"/>
    <mergeCell ref="K137:K139"/>
    <mergeCell ref="L137:L139"/>
    <mergeCell ref="M137:M139"/>
    <mergeCell ref="N137:N139"/>
    <mergeCell ref="O137:O139"/>
    <mergeCell ref="C133:C136"/>
    <mergeCell ref="D133:D136"/>
    <mergeCell ref="A100:A103"/>
    <mergeCell ref="B100:B103"/>
    <mergeCell ref="P100:P103"/>
    <mergeCell ref="Q100:Q103"/>
    <mergeCell ref="R100:R103"/>
    <mergeCell ref="S100:S103"/>
    <mergeCell ref="A104:A106"/>
    <mergeCell ref="B104:B106"/>
    <mergeCell ref="P104:P106"/>
    <mergeCell ref="Q104:Q106"/>
    <mergeCell ref="R104:R106"/>
    <mergeCell ref="S104:S106"/>
    <mergeCell ref="A107:A109"/>
    <mergeCell ref="B107:B109"/>
    <mergeCell ref="A110:A114"/>
    <mergeCell ref="B110:B114"/>
    <mergeCell ref="P110:P114"/>
    <mergeCell ref="Q110:Q114"/>
    <mergeCell ref="R110:R114"/>
    <mergeCell ref="S110:S114"/>
    <mergeCell ref="A82:A86"/>
    <mergeCell ref="B82:B86"/>
    <mergeCell ref="A87:A90"/>
    <mergeCell ref="B87:B90"/>
    <mergeCell ref="P88:P90"/>
    <mergeCell ref="A91:A95"/>
    <mergeCell ref="B91:B95"/>
    <mergeCell ref="P91:P95"/>
    <mergeCell ref="Q91:Q95"/>
    <mergeCell ref="R91:R95"/>
    <mergeCell ref="S91:S95"/>
    <mergeCell ref="A96:A99"/>
    <mergeCell ref="B96:B99"/>
    <mergeCell ref="P96:P99"/>
    <mergeCell ref="Q96:Q99"/>
    <mergeCell ref="R96:R99"/>
    <mergeCell ref="S96:S99"/>
    <mergeCell ref="P62:P65"/>
    <mergeCell ref="Q62:Q65"/>
    <mergeCell ref="R62:R65"/>
    <mergeCell ref="S62:S65"/>
    <mergeCell ref="A66:A70"/>
    <mergeCell ref="B66:B70"/>
    <mergeCell ref="P66:P70"/>
    <mergeCell ref="Q66:Q70"/>
    <mergeCell ref="R66:R70"/>
    <mergeCell ref="S66:S70"/>
    <mergeCell ref="A71:A74"/>
    <mergeCell ref="B71:B74"/>
    <mergeCell ref="P71:P74"/>
    <mergeCell ref="A75:A78"/>
    <mergeCell ref="B75:B78"/>
    <mergeCell ref="P75:P78"/>
    <mergeCell ref="A79:A81"/>
    <mergeCell ref="B79:B81"/>
    <mergeCell ref="P79:P81"/>
    <mergeCell ref="Q79:Q81"/>
    <mergeCell ref="R79:R81"/>
    <mergeCell ref="S79:S81"/>
    <mergeCell ref="A35:A39"/>
    <mergeCell ref="B35:B39"/>
    <mergeCell ref="P35:P39"/>
    <mergeCell ref="Q35:Q39"/>
    <mergeCell ref="R35:R39"/>
    <mergeCell ref="S35:S39"/>
    <mergeCell ref="A40:A43"/>
    <mergeCell ref="B40:B43"/>
    <mergeCell ref="P42:P43"/>
    <mergeCell ref="A44:A47"/>
    <mergeCell ref="B44:B47"/>
    <mergeCell ref="P44:P47"/>
    <mergeCell ref="A48:A51"/>
    <mergeCell ref="B49:B51"/>
    <mergeCell ref="A53:A57"/>
    <mergeCell ref="B53:B57"/>
    <mergeCell ref="P53:P57"/>
    <mergeCell ref="Q53:Q57"/>
    <mergeCell ref="R53:R57"/>
    <mergeCell ref="S53:S57"/>
    <mergeCell ref="A12:A23"/>
    <mergeCell ref="B12:B23"/>
    <mergeCell ref="P12:P23"/>
    <mergeCell ref="Q12:Q23"/>
    <mergeCell ref="R12:R23"/>
    <mergeCell ref="S12:S23"/>
    <mergeCell ref="A25:A29"/>
    <mergeCell ref="B25:B29"/>
    <mergeCell ref="P25:P29"/>
    <mergeCell ref="Q25:Q29"/>
    <mergeCell ref="R25:R29"/>
    <mergeCell ref="S25:S29"/>
    <mergeCell ref="A30:A34"/>
    <mergeCell ref="B30:B34"/>
    <mergeCell ref="P30:P34"/>
    <mergeCell ref="Q30:Q34"/>
    <mergeCell ref="R30:R34"/>
    <mergeCell ref="S30:S34"/>
    <mergeCell ref="E133:E136"/>
    <mergeCell ref="F133:F136"/>
    <mergeCell ref="G133:G136"/>
    <mergeCell ref="H133:H136"/>
    <mergeCell ref="I133:I136"/>
    <mergeCell ref="J133:J136"/>
    <mergeCell ref="K133:K136"/>
    <mergeCell ref="L133:L136"/>
    <mergeCell ref="M133:M136"/>
    <mergeCell ref="N133:N136"/>
    <mergeCell ref="O133:O136"/>
    <mergeCell ref="A143:A144"/>
    <mergeCell ref="B143:B144"/>
    <mergeCell ref="C143:C144"/>
    <mergeCell ref="D143:D144"/>
    <mergeCell ref="E143:E144"/>
    <mergeCell ref="F143:F144"/>
    <mergeCell ref="G143:G144"/>
    <mergeCell ref="H143:H144"/>
    <mergeCell ref="I143:I144"/>
    <mergeCell ref="J143:J144"/>
    <mergeCell ref="K143:K144"/>
    <mergeCell ref="L143:L144"/>
    <mergeCell ref="M143:M144"/>
    <mergeCell ref="N143:N144"/>
    <mergeCell ref="O143:O144"/>
    <mergeCell ref="A140:A142"/>
    <mergeCell ref="B140:B142"/>
    <mergeCell ref="E694:E696"/>
    <mergeCell ref="F694:F696"/>
    <mergeCell ref="G694:G696"/>
    <mergeCell ref="H694:H696"/>
    <mergeCell ref="I694:I696"/>
    <mergeCell ref="J694:J696"/>
    <mergeCell ref="K694:K696"/>
    <mergeCell ref="L694:L696"/>
    <mergeCell ref="M694:M696"/>
    <mergeCell ref="N694:N696"/>
    <mergeCell ref="O694:O696"/>
    <mergeCell ref="D648:D650"/>
    <mergeCell ref="O648:O650"/>
    <mergeCell ref="N648:N650"/>
    <mergeCell ref="M648:M650"/>
    <mergeCell ref="G651:G653"/>
    <mergeCell ref="H651:H653"/>
    <mergeCell ref="I651:I653"/>
    <mergeCell ref="J651:J653"/>
    <mergeCell ref="E648:E650"/>
    <mergeCell ref="L648:L650"/>
    <mergeCell ref="G657:G659"/>
    <mergeCell ref="H657:H659"/>
    <mergeCell ref="I657:I659"/>
    <mergeCell ref="J657:J659"/>
    <mergeCell ref="O654:O656"/>
    <mergeCell ref="O651:O653"/>
    <mergeCell ref="O660:O662"/>
    <mergeCell ref="O682:O684"/>
    <mergeCell ref="G688:G690"/>
    <mergeCell ref="J691:J693"/>
    <mergeCell ref="K691:K693"/>
    <mergeCell ref="L1468:L1471"/>
    <mergeCell ref="M1468:M1471"/>
    <mergeCell ref="N1468:N1471"/>
    <mergeCell ref="O1468:O1471"/>
    <mergeCell ref="C1460:C1463"/>
    <mergeCell ref="C1445:C1446"/>
    <mergeCell ref="D1445:D1446"/>
    <mergeCell ref="E1445:E1446"/>
    <mergeCell ref="F1445:F1446"/>
    <mergeCell ref="G1445:G1446"/>
    <mergeCell ref="H1445:H1446"/>
    <mergeCell ref="I1445:I1446"/>
    <mergeCell ref="J1445:J1446"/>
    <mergeCell ref="K1445:K1446"/>
    <mergeCell ref="L1445:L1446"/>
    <mergeCell ref="M1445:M1446"/>
    <mergeCell ref="N1445:N1446"/>
    <mergeCell ref="O1445:O1446"/>
    <mergeCell ref="E1407:E1408"/>
    <mergeCell ref="L1407:L1408"/>
    <mergeCell ref="E1403:E1404"/>
    <mergeCell ref="F1403:F1404"/>
    <mergeCell ref="G1403:G1404"/>
    <mergeCell ref="C1403:C1404"/>
    <mergeCell ref="D1403:D1404"/>
    <mergeCell ref="O1405:O1406"/>
    <mergeCell ref="O1389:O1390"/>
    <mergeCell ref="N1441:N1442"/>
    <mergeCell ref="E1443:E1444"/>
    <mergeCell ref="F1443:F1444"/>
    <mergeCell ref="G1443:G1444"/>
    <mergeCell ref="H1443:H1444"/>
    <mergeCell ref="I1443:I1444"/>
    <mergeCell ref="J1443:J1444"/>
    <mergeCell ref="K1443:K1444"/>
    <mergeCell ref="L1443:L1444"/>
    <mergeCell ref="M1407:M1408"/>
    <mergeCell ref="N1407:N1408"/>
    <mergeCell ref="O1407:O1408"/>
    <mergeCell ref="D1443:D1444"/>
    <mergeCell ref="M1443:M1444"/>
    <mergeCell ref="N1443:N1444"/>
    <mergeCell ref="O1443:O1444"/>
    <mergeCell ref="C1439:C1440"/>
    <mergeCell ref="D1439:D1440"/>
    <mergeCell ref="E1439:E1440"/>
    <mergeCell ref="F1439:F1440"/>
    <mergeCell ref="G1439:G1440"/>
    <mergeCell ref="H1439:H1440"/>
    <mergeCell ref="I1439:I1440"/>
    <mergeCell ref="N1397:N1398"/>
    <mergeCell ref="O1397:O1398"/>
    <mergeCell ref="G1393:G1394"/>
    <mergeCell ref="H1393:H1394"/>
    <mergeCell ref="C1389:C1390"/>
    <mergeCell ref="M1389:M1390"/>
    <mergeCell ref="L1389:L1390"/>
    <mergeCell ref="K1389:K1390"/>
    <mergeCell ref="J1399:J1400"/>
    <mergeCell ref="K1399:K1400"/>
    <mergeCell ref="E1391:E1392"/>
    <mergeCell ref="F1391:F1392"/>
    <mergeCell ref="G1391:G1392"/>
    <mergeCell ref="L1399:L1400"/>
    <mergeCell ref="M1399:M1400"/>
    <mergeCell ref="N1399:N1400"/>
    <mergeCell ref="H1403:H1404"/>
    <mergeCell ref="I1403:I1404"/>
    <mergeCell ref="J1403:J1404"/>
    <mergeCell ref="K1403:K1404"/>
    <mergeCell ref="L1403:L1404"/>
    <mergeCell ref="K1395:K1396"/>
    <mergeCell ref="L1395:L1396"/>
    <mergeCell ref="E1395:E1396"/>
    <mergeCell ref="F1395:F1396"/>
    <mergeCell ref="N1301:N1302"/>
    <mergeCell ref="O1301:O1302"/>
    <mergeCell ref="P1289:P1292"/>
    <mergeCell ref="C1287:C1288"/>
    <mergeCell ref="M1293:M1294"/>
    <mergeCell ref="N1293:N1294"/>
    <mergeCell ref="O1293:O1294"/>
    <mergeCell ref="C1293:C1294"/>
    <mergeCell ref="D1293:D1294"/>
    <mergeCell ref="E1293:E1294"/>
    <mergeCell ref="F1293:F1294"/>
    <mergeCell ref="G1293:G1294"/>
    <mergeCell ref="I1297:I1298"/>
    <mergeCell ref="E1297:E1298"/>
    <mergeCell ref="F1297:F1298"/>
    <mergeCell ref="C1356:C1357"/>
    <mergeCell ref="D1356:D1357"/>
    <mergeCell ref="E1356:E1357"/>
    <mergeCell ref="F1356:F1357"/>
    <mergeCell ref="G1356:G1357"/>
    <mergeCell ref="H1356:H1357"/>
    <mergeCell ref="I1356:I1357"/>
    <mergeCell ref="J1356:J1357"/>
    <mergeCell ref="K1356:K1357"/>
    <mergeCell ref="L1356:L1357"/>
    <mergeCell ref="M1356:M1357"/>
    <mergeCell ref="N1356:N1357"/>
    <mergeCell ref="O1356:O1357"/>
    <mergeCell ref="C1348:C1349"/>
    <mergeCell ref="D1348:D1349"/>
    <mergeCell ref="E1348:E1349"/>
    <mergeCell ref="F1348:F1349"/>
    <mergeCell ref="C1263:C1264"/>
    <mergeCell ref="D1263:D1264"/>
    <mergeCell ref="E1263:E1264"/>
    <mergeCell ref="F1263:F1264"/>
    <mergeCell ref="G1263:G1264"/>
    <mergeCell ref="M1254:M1256"/>
    <mergeCell ref="C1260:C1262"/>
    <mergeCell ref="C1301:C1302"/>
    <mergeCell ref="D1301:D1302"/>
    <mergeCell ref="E1301:E1302"/>
    <mergeCell ref="F1301:F1302"/>
    <mergeCell ref="G1301:G1302"/>
    <mergeCell ref="H1301:H1302"/>
    <mergeCell ref="I1301:I1302"/>
    <mergeCell ref="J1301:J1302"/>
    <mergeCell ref="K1301:K1302"/>
    <mergeCell ref="L1301:L1302"/>
    <mergeCell ref="M1301:M1302"/>
    <mergeCell ref="O751:O753"/>
    <mergeCell ref="F781:F782"/>
    <mergeCell ref="E781:E782"/>
    <mergeCell ref="D781:D782"/>
    <mergeCell ref="C781:C782"/>
    <mergeCell ref="E787:E788"/>
    <mergeCell ref="F787:F788"/>
    <mergeCell ref="C783:C784"/>
    <mergeCell ref="D783:D784"/>
    <mergeCell ref="E783:E784"/>
    <mergeCell ref="C785:C786"/>
    <mergeCell ref="D785:D786"/>
    <mergeCell ref="I785:I786"/>
    <mergeCell ref="J785:J786"/>
    <mergeCell ref="H783:H784"/>
    <mergeCell ref="E754:E756"/>
    <mergeCell ref="F754:F756"/>
    <mergeCell ref="G754:G756"/>
    <mergeCell ref="H754:H756"/>
    <mergeCell ref="I754:I756"/>
    <mergeCell ref="J754:J756"/>
    <mergeCell ref="K754:K756"/>
    <mergeCell ref="L754:L756"/>
    <mergeCell ref="M754:M756"/>
    <mergeCell ref="N754:N756"/>
    <mergeCell ref="N1405:N1406"/>
    <mergeCell ref="A424:A430"/>
    <mergeCell ref="B424:B430"/>
    <mergeCell ref="C484:C490"/>
    <mergeCell ref="D484:D490"/>
    <mergeCell ref="E484:E490"/>
    <mergeCell ref="F484:F490"/>
    <mergeCell ref="J801:J803"/>
    <mergeCell ref="K801:K803"/>
    <mergeCell ref="L801:L803"/>
    <mergeCell ref="M801:M803"/>
    <mergeCell ref="C1464:C1467"/>
    <mergeCell ref="D1464:D1467"/>
    <mergeCell ref="E1464:E1467"/>
    <mergeCell ref="F1464:F1467"/>
    <mergeCell ref="G1464:G1467"/>
    <mergeCell ref="H1464:H1467"/>
    <mergeCell ref="I1464:I1467"/>
    <mergeCell ref="J1464:J1467"/>
    <mergeCell ref="K1464:K1467"/>
    <mergeCell ref="L1464:L1467"/>
    <mergeCell ref="M1464:M1467"/>
    <mergeCell ref="L732:L734"/>
    <mergeCell ref="F1407:F1408"/>
    <mergeCell ref="G1407:G1408"/>
    <mergeCell ref="H1407:H1408"/>
    <mergeCell ref="I1407:I1408"/>
    <mergeCell ref="J1407:J1408"/>
    <mergeCell ref="K1407:K1408"/>
    <mergeCell ref="C1443:C1444"/>
    <mergeCell ref="H751:H753"/>
    <mergeCell ref="I751:I753"/>
    <mergeCell ref="G1397:G1398"/>
    <mergeCell ref="H1397:H1398"/>
    <mergeCell ref="I1397:I1398"/>
    <mergeCell ref="J1397:J1398"/>
    <mergeCell ref="K1397:K1398"/>
    <mergeCell ref="L1397:L1398"/>
    <mergeCell ref="D1389:D1390"/>
    <mergeCell ref="L1391:L1392"/>
    <mergeCell ref="M1391:M1392"/>
    <mergeCell ref="C1405:C1406"/>
    <mergeCell ref="D1405:D1406"/>
    <mergeCell ref="E1405:E1406"/>
    <mergeCell ref="F1405:F1406"/>
    <mergeCell ref="G1405:G1406"/>
    <mergeCell ref="H1405:H1406"/>
    <mergeCell ref="I1405:I1406"/>
    <mergeCell ref="J1405:J1406"/>
    <mergeCell ref="K1405:K1406"/>
    <mergeCell ref="L1405:L1406"/>
    <mergeCell ref="M1405:M1406"/>
    <mergeCell ref="M1397:M1398"/>
    <mergeCell ref="E1257:E1259"/>
    <mergeCell ref="F1257:F1259"/>
    <mergeCell ref="G735:G737"/>
    <mergeCell ref="I735:I737"/>
    <mergeCell ref="C1407:C1408"/>
    <mergeCell ref="D1407:D1408"/>
    <mergeCell ref="S286:S291"/>
    <mergeCell ref="P281:P285"/>
    <mergeCell ref="Q281:Q285"/>
    <mergeCell ref="R281:R285"/>
    <mergeCell ref="S281:S285"/>
    <mergeCell ref="E491:E497"/>
    <mergeCell ref="F491:F497"/>
    <mergeCell ref="G491:G497"/>
    <mergeCell ref="H491:H497"/>
    <mergeCell ref="I491:I497"/>
    <mergeCell ref="J491:J497"/>
    <mergeCell ref="K491:K497"/>
    <mergeCell ref="L491:L497"/>
    <mergeCell ref="M491:M497"/>
    <mergeCell ref="N491:N497"/>
    <mergeCell ref="O491:O497"/>
    <mergeCell ref="E436:E443"/>
    <mergeCell ref="D436:D443"/>
    <mergeCell ref="C436:C443"/>
    <mergeCell ref="L460:L467"/>
    <mergeCell ref="H1391:H1392"/>
    <mergeCell ref="N1389:N1390"/>
    <mergeCell ref="J1391:J1392"/>
    <mergeCell ref="C1393:C1394"/>
    <mergeCell ref="C1397:C1398"/>
    <mergeCell ref="D1397:D1398"/>
    <mergeCell ref="C924:C925"/>
    <mergeCell ref="O520:O525"/>
    <mergeCell ref="E520:E525"/>
    <mergeCell ref="N561:N565"/>
    <mergeCell ref="O561:O565"/>
    <mergeCell ref="L556:L560"/>
    <mergeCell ref="M556:M560"/>
    <mergeCell ref="N556:N560"/>
    <mergeCell ref="O556:O560"/>
    <mergeCell ref="C491:C497"/>
    <mergeCell ref="D491:D497"/>
    <mergeCell ref="A115:A119"/>
    <mergeCell ref="B115:B119"/>
    <mergeCell ref="P115:P119"/>
    <mergeCell ref="Q115:Q119"/>
    <mergeCell ref="R115:R119"/>
    <mergeCell ref="C561:C565"/>
    <mergeCell ref="D561:D565"/>
    <mergeCell ref="E561:E565"/>
    <mergeCell ref="F561:F565"/>
    <mergeCell ref="G561:G565"/>
    <mergeCell ref="H561:H565"/>
    <mergeCell ref="I561:I565"/>
    <mergeCell ref="J561:J565"/>
    <mergeCell ref="K561:K565"/>
    <mergeCell ref="L561:L565"/>
    <mergeCell ref="M561:M565"/>
    <mergeCell ref="J751:J753"/>
    <mergeCell ref="K751:K753"/>
    <mergeCell ref="L751:L753"/>
    <mergeCell ref="M751:M753"/>
    <mergeCell ref="N751:N753"/>
    <mergeCell ref="S115:S119"/>
    <mergeCell ref="A120:A123"/>
    <mergeCell ref="B120:B123"/>
    <mergeCell ref="P120:P123"/>
    <mergeCell ref="A124:A126"/>
    <mergeCell ref="B124:B126"/>
    <mergeCell ref="P124:P126"/>
    <mergeCell ref="A1489:S1489"/>
    <mergeCell ref="A1487:S1487"/>
    <mergeCell ref="P40:P41"/>
    <mergeCell ref="G1441:G1442"/>
    <mergeCell ref="B58:B60"/>
    <mergeCell ref="P58:P60"/>
    <mergeCell ref="P82:P85"/>
    <mergeCell ref="Q82:Q85"/>
    <mergeCell ref="R82:R85"/>
    <mergeCell ref="S82:S85"/>
    <mergeCell ref="D1460:D1463"/>
    <mergeCell ref="E1460:E1463"/>
    <mergeCell ref="F1460:F1463"/>
    <mergeCell ref="G1460:G1463"/>
    <mergeCell ref="H1460:H1463"/>
    <mergeCell ref="I1460:I1463"/>
    <mergeCell ref="H1395:H1396"/>
    <mergeCell ref="I1395:I1396"/>
    <mergeCell ref="J1395:J1396"/>
    <mergeCell ref="O1399:O1400"/>
    <mergeCell ref="K526:K531"/>
    <mergeCell ref="D532:D537"/>
    <mergeCell ref="E532:E537"/>
    <mergeCell ref="D538:D543"/>
    <mergeCell ref="O550:O555"/>
    <mergeCell ref="J735:J737"/>
    <mergeCell ref="N701:N702"/>
    <mergeCell ref="P1433:P1435"/>
    <mergeCell ref="Q1433:Q1435"/>
    <mergeCell ref="R1433:R1435"/>
    <mergeCell ref="S1433:S1435"/>
    <mergeCell ref="C1441:C1442"/>
    <mergeCell ref="D1441:D1442"/>
    <mergeCell ref="E1441:E1442"/>
    <mergeCell ref="F1441:F1442"/>
    <mergeCell ref="A593:A594"/>
    <mergeCell ref="B593:B594"/>
    <mergeCell ref="P593:P594"/>
    <mergeCell ref="B613:B614"/>
    <mergeCell ref="H1254:H1256"/>
    <mergeCell ref="I1254:I1256"/>
    <mergeCell ref="O1287:O1288"/>
    <mergeCell ref="N1287:N1288"/>
    <mergeCell ref="H1441:H1442"/>
    <mergeCell ref="I1441:I1442"/>
    <mergeCell ref="J1441:J1442"/>
    <mergeCell ref="K1441:K1442"/>
    <mergeCell ref="L1441:L1442"/>
    <mergeCell ref="J1254:J1256"/>
    <mergeCell ref="K1254:K1256"/>
    <mergeCell ref="L1254:L1256"/>
    <mergeCell ref="E924:E925"/>
    <mergeCell ref="O1441:O1442"/>
    <mergeCell ref="C701:C702"/>
    <mergeCell ref="D701:D702"/>
    <mergeCell ref="E701:E702"/>
    <mergeCell ref="F701:F702"/>
    <mergeCell ref="G701:G702"/>
    <mergeCell ref="H701:H702"/>
    <mergeCell ref="O452:O459"/>
    <mergeCell ref="O436:O443"/>
    <mergeCell ref="D460:D467"/>
    <mergeCell ref="E460:E467"/>
    <mergeCell ref="F476:F483"/>
    <mergeCell ref="G476:G483"/>
    <mergeCell ref="H476:H483"/>
    <mergeCell ref="L484:L490"/>
    <mergeCell ref="M484:M490"/>
    <mergeCell ref="N484:N490"/>
    <mergeCell ref="O484:O490"/>
    <mergeCell ref="O351:O355"/>
    <mergeCell ref="D321:D325"/>
    <mergeCell ref="O331:O335"/>
    <mergeCell ref="K452:K459"/>
    <mergeCell ref="L452:L459"/>
    <mergeCell ref="O444:O451"/>
    <mergeCell ref="G436:G443"/>
    <mergeCell ref="F444:F451"/>
    <mergeCell ref="G444:G451"/>
    <mergeCell ref="K356:K360"/>
    <mergeCell ref="L356:L360"/>
    <mergeCell ref="M356:M360"/>
    <mergeCell ref="N356:N360"/>
    <mergeCell ref="O356:O360"/>
    <mergeCell ref="I444:I451"/>
    <mergeCell ref="J444:J451"/>
    <mergeCell ref="K444:K451"/>
    <mergeCell ref="M346:M350"/>
    <mergeCell ref="D356:D360"/>
    <mergeCell ref="J145:J146"/>
    <mergeCell ref="I145:I146"/>
    <mergeCell ref="H145:H146"/>
    <mergeCell ref="D196:D198"/>
    <mergeCell ref="J196:J198"/>
    <mergeCell ref="F165:F166"/>
    <mergeCell ref="K165:K166"/>
    <mergeCell ref="K196:K198"/>
    <mergeCell ref="E196:E198"/>
    <mergeCell ref="E171:E172"/>
    <mergeCell ref="D171:D172"/>
    <mergeCell ref="C186:C187"/>
    <mergeCell ref="D186:D187"/>
    <mergeCell ref="E186:E187"/>
    <mergeCell ref="F186:F187"/>
    <mergeCell ref="C145:C146"/>
    <mergeCell ref="G145:G146"/>
    <mergeCell ref="F145:F146"/>
    <mergeCell ref="E145:E146"/>
    <mergeCell ref="D145:D146"/>
    <mergeCell ref="K147:K151"/>
    <mergeCell ref="K145:K146"/>
    <mergeCell ref="O928:O929"/>
    <mergeCell ref="M1287:M1288"/>
    <mergeCell ref="F926:F927"/>
    <mergeCell ref="G902:G903"/>
    <mergeCell ref="N926:N927"/>
    <mergeCell ref="I989:I990"/>
    <mergeCell ref="L902:L903"/>
    <mergeCell ref="F893:F894"/>
    <mergeCell ref="H1251:H1253"/>
    <mergeCell ref="G1251:G1253"/>
    <mergeCell ref="F1251:F1253"/>
    <mergeCell ref="O989:O990"/>
    <mergeCell ref="H1263:H1264"/>
    <mergeCell ref="I1263:I1264"/>
    <mergeCell ref="J1263:J1264"/>
    <mergeCell ref="L893:L894"/>
    <mergeCell ref="K893:K894"/>
    <mergeCell ref="J893:J894"/>
    <mergeCell ref="J1287:J1288"/>
    <mergeCell ref="F1271:F1272"/>
    <mergeCell ref="G1271:G1272"/>
    <mergeCell ref="H1271:H1272"/>
    <mergeCell ref="I1271:I1272"/>
    <mergeCell ref="J1271:J1272"/>
    <mergeCell ref="K1271:K1272"/>
    <mergeCell ref="L1271:L1272"/>
    <mergeCell ref="M1271:M1272"/>
    <mergeCell ref="N1271:N1272"/>
    <mergeCell ref="O1271:O1272"/>
    <mergeCell ref="F147:F151"/>
    <mergeCell ref="C196:C198"/>
    <mergeCell ref="G196:G198"/>
    <mergeCell ref="F196:F198"/>
    <mergeCell ref="J1439:J1440"/>
    <mergeCell ref="K1439:K1440"/>
    <mergeCell ref="L1439:L1440"/>
    <mergeCell ref="M1439:M1440"/>
    <mergeCell ref="S266:S270"/>
    <mergeCell ref="S261:S265"/>
    <mergeCell ref="Q256:Q260"/>
    <mergeCell ref="R256:R260"/>
    <mergeCell ref="S256:S260"/>
    <mergeCell ref="P246:P250"/>
    <mergeCell ref="Q246:Q250"/>
    <mergeCell ref="R246:R250"/>
    <mergeCell ref="S246:S250"/>
    <mergeCell ref="O346:O350"/>
    <mergeCell ref="D1393:D1394"/>
    <mergeCell ref="E1393:E1394"/>
    <mergeCell ref="K1348:K1349"/>
    <mergeCell ref="L1348:L1349"/>
    <mergeCell ref="I1391:I1392"/>
    <mergeCell ref="M924:M925"/>
    <mergeCell ref="L924:L925"/>
    <mergeCell ref="C171:C172"/>
    <mergeCell ref="I893:I894"/>
    <mergeCell ref="L346:L350"/>
    <mergeCell ref="P1342:P1345"/>
    <mergeCell ref="L785:L786"/>
    <mergeCell ref="F1254:F1256"/>
    <mergeCell ref="G1254:G1256"/>
    <mergeCell ref="D924:D925"/>
    <mergeCell ref="G484:G490"/>
    <mergeCell ref="H484:H490"/>
    <mergeCell ref="D452:D459"/>
    <mergeCell ref="E452:E459"/>
    <mergeCell ref="F452:F459"/>
    <mergeCell ref="G452:G459"/>
    <mergeCell ref="H452:H459"/>
    <mergeCell ref="N476:N483"/>
    <mergeCell ref="O476:O483"/>
    <mergeCell ref="O460:O467"/>
    <mergeCell ref="E444:E451"/>
    <mergeCell ref="H444:H451"/>
    <mergeCell ref="M147:M151"/>
    <mergeCell ref="L147:L151"/>
    <mergeCell ref="F924:F925"/>
    <mergeCell ref="L897:L898"/>
    <mergeCell ref="N897:N898"/>
    <mergeCell ref="E897:E898"/>
    <mergeCell ref="D351:D355"/>
    <mergeCell ref="E351:E355"/>
    <mergeCell ref="F351:F355"/>
    <mergeCell ref="G351:G355"/>
    <mergeCell ref="F171:F172"/>
    <mergeCell ref="O897:O898"/>
    <mergeCell ref="N165:N166"/>
    <mergeCell ref="M165:M166"/>
    <mergeCell ref="J654:J656"/>
    <mergeCell ref="K654:K656"/>
    <mergeCell ref="L654:L656"/>
    <mergeCell ref="M654:M656"/>
    <mergeCell ref="N654:N656"/>
    <mergeCell ref="K926:K927"/>
    <mergeCell ref="L926:L927"/>
    <mergeCell ref="H924:H925"/>
    <mergeCell ref="G924:G925"/>
    <mergeCell ref="N735:N737"/>
    <mergeCell ref="O735:O737"/>
    <mergeCell ref="O147:O151"/>
    <mergeCell ref="N147:N151"/>
    <mergeCell ref="C351:C355"/>
    <mergeCell ref="H351:H355"/>
    <mergeCell ref="I351:I355"/>
    <mergeCell ref="J351:J355"/>
    <mergeCell ref="K351:K355"/>
    <mergeCell ref="L351:L355"/>
    <mergeCell ref="M351:M355"/>
    <mergeCell ref="N351:N355"/>
    <mergeCell ref="N666:N668"/>
    <mergeCell ref="O666:O668"/>
    <mergeCell ref="K732:K734"/>
    <mergeCell ref="J688:J690"/>
    <mergeCell ref="K688:K690"/>
    <mergeCell ref="L688:L690"/>
    <mergeCell ref="M688:M690"/>
    <mergeCell ref="N688:N690"/>
    <mergeCell ref="O688:O690"/>
    <mergeCell ref="D651:D653"/>
    <mergeCell ref="E651:E653"/>
    <mergeCell ref="F651:F653"/>
    <mergeCell ref="K657:K659"/>
    <mergeCell ref="J468:J475"/>
    <mergeCell ref="K468:K475"/>
    <mergeCell ref="G532:G537"/>
    <mergeCell ref="H679:H681"/>
    <mergeCell ref="K436:K443"/>
    <mergeCell ref="M331:M335"/>
    <mergeCell ref="N331:N335"/>
    <mergeCell ref="M341:M345"/>
    <mergeCell ref="N571:N575"/>
    <mergeCell ref="M550:M555"/>
    <mergeCell ref="M476:M483"/>
    <mergeCell ref="M468:M475"/>
    <mergeCell ref="N468:N475"/>
    <mergeCell ref="J732:J734"/>
    <mergeCell ref="G685:G687"/>
    <mergeCell ref="H685:H687"/>
    <mergeCell ref="I685:I687"/>
    <mergeCell ref="J685:J687"/>
    <mergeCell ref="N795:N797"/>
    <mergeCell ref="O785:O786"/>
    <mergeCell ref="K783:K784"/>
    <mergeCell ref="H735:H737"/>
    <mergeCell ref="H787:H788"/>
    <mergeCell ref="I787:I788"/>
    <mergeCell ref="J787:J788"/>
    <mergeCell ref="K787:K788"/>
    <mergeCell ref="G648:G650"/>
    <mergeCell ref="L651:L653"/>
    <mergeCell ref="M651:M653"/>
    <mergeCell ref="N651:N653"/>
    <mergeCell ref="O701:O702"/>
    <mergeCell ref="M444:M451"/>
    <mergeCell ref="N444:N451"/>
    <mergeCell ref="M460:M467"/>
    <mergeCell ref="I336:I340"/>
    <mergeCell ref="N538:N543"/>
    <mergeCell ref="G787:G788"/>
    <mergeCell ref="N663:N665"/>
    <mergeCell ref="O663:O665"/>
    <mergeCell ref="L544:L549"/>
    <mergeCell ref="M544:M549"/>
    <mergeCell ref="N544:N549"/>
    <mergeCell ref="O544:O549"/>
    <mergeCell ref="G544:G549"/>
    <mergeCell ref="N550:N555"/>
    <mergeCell ref="I648:I650"/>
    <mergeCell ref="H648:H650"/>
    <mergeCell ref="L739:L741"/>
    <mergeCell ref="M739:M741"/>
    <mergeCell ref="O739:O741"/>
    <mergeCell ref="L735:L737"/>
    <mergeCell ref="M735:M737"/>
    <mergeCell ref="K781:K782"/>
    <mergeCell ref="N783:N784"/>
    <mergeCell ref="G556:G560"/>
    <mergeCell ref="H556:H560"/>
    <mergeCell ref="I556:I560"/>
    <mergeCell ref="J556:J560"/>
    <mergeCell ref="L566:L570"/>
    <mergeCell ref="L666:L668"/>
    <mergeCell ref="M666:M668"/>
    <mergeCell ref="J660:J662"/>
    <mergeCell ref="K660:K662"/>
    <mergeCell ref="L660:L662"/>
    <mergeCell ref="K785:K786"/>
    <mergeCell ref="L703:L704"/>
    <mergeCell ref="M703:M704"/>
    <mergeCell ref="N566:N570"/>
    <mergeCell ref="O566:O570"/>
    <mergeCell ref="L196:L198"/>
    <mergeCell ref="E316:E320"/>
    <mergeCell ref="C165:C166"/>
    <mergeCell ref="N781:N782"/>
    <mergeCell ref="K735:K737"/>
    <mergeCell ref="J781:J782"/>
    <mergeCell ref="M732:M734"/>
    <mergeCell ref="N732:N734"/>
    <mergeCell ref="N657:N659"/>
    <mergeCell ref="O657:O659"/>
    <mergeCell ref="H147:H151"/>
    <mergeCell ref="L165:L166"/>
    <mergeCell ref="G326:G330"/>
    <mergeCell ref="J316:J320"/>
    <mergeCell ref="K316:K320"/>
    <mergeCell ref="G316:G320"/>
    <mergeCell ref="H316:H320"/>
    <mergeCell ref="J436:J443"/>
    <mergeCell ref="I436:I443"/>
    <mergeCell ref="L532:L537"/>
    <mergeCell ref="M526:M531"/>
    <mergeCell ref="N526:N531"/>
    <mergeCell ref="K532:K537"/>
    <mergeCell ref="H331:H335"/>
    <mergeCell ref="I331:I335"/>
    <mergeCell ref="J331:J335"/>
    <mergeCell ref="K331:K335"/>
    <mergeCell ref="L331:L335"/>
    <mergeCell ref="H326:H330"/>
    <mergeCell ref="I326:I330"/>
    <mergeCell ref="A1:S1"/>
    <mergeCell ref="A2:S2"/>
    <mergeCell ref="A3:S3"/>
    <mergeCell ref="A4:S4"/>
    <mergeCell ref="S6:S10"/>
    <mergeCell ref="D7:E9"/>
    <mergeCell ref="F7:M7"/>
    <mergeCell ref="F8:G9"/>
    <mergeCell ref="H8:I9"/>
    <mergeCell ref="N6:O9"/>
    <mergeCell ref="P6:P10"/>
    <mergeCell ref="Q6:Q10"/>
    <mergeCell ref="R6:R10"/>
    <mergeCell ref="A6:A10"/>
    <mergeCell ref="B6:B10"/>
    <mergeCell ref="J8:K9"/>
    <mergeCell ref="P256:P260"/>
    <mergeCell ref="P251:P255"/>
    <mergeCell ref="L8:M9"/>
    <mergeCell ref="C6:C10"/>
    <mergeCell ref="D6:M6"/>
    <mergeCell ref="J171:J172"/>
    <mergeCell ref="D147:D151"/>
    <mergeCell ref="C147:C151"/>
    <mergeCell ref="E165:E166"/>
    <mergeCell ref="D165:D166"/>
    <mergeCell ref="I147:I151"/>
    <mergeCell ref="J165:J166"/>
    <mergeCell ref="I165:I166"/>
    <mergeCell ref="H165:H166"/>
    <mergeCell ref="G165:G166"/>
    <mergeCell ref="G147:G151"/>
    <mergeCell ref="E147:E151"/>
    <mergeCell ref="F1346:F1347"/>
    <mergeCell ref="G1346:G1347"/>
    <mergeCell ref="I1287:I1288"/>
    <mergeCell ref="H1287:H1288"/>
    <mergeCell ref="G1287:G1288"/>
    <mergeCell ref="F1287:F1288"/>
    <mergeCell ref="E1287:E1288"/>
    <mergeCell ref="D1287:D1288"/>
    <mergeCell ref="I1350:I1351"/>
    <mergeCell ref="J1350:J1351"/>
    <mergeCell ref="K1350:K1351"/>
    <mergeCell ref="L1350:L1351"/>
    <mergeCell ref="M1350:M1351"/>
    <mergeCell ref="O789:O791"/>
    <mergeCell ref="I739:I741"/>
    <mergeCell ref="H785:H786"/>
    <mergeCell ref="K1251:K1253"/>
    <mergeCell ref="E1251:E1253"/>
    <mergeCell ref="D1251:D1253"/>
    <mergeCell ref="O783:O784"/>
    <mergeCell ref="M785:M786"/>
    <mergeCell ref="F795:F797"/>
    <mergeCell ref="G795:G797"/>
    <mergeCell ref="N1254:N1256"/>
    <mergeCell ref="M1263:M1264"/>
    <mergeCell ref="N1263:N1264"/>
    <mergeCell ref="D1265:D1266"/>
    <mergeCell ref="E1265:E1266"/>
    <mergeCell ref="N930:N931"/>
    <mergeCell ref="N994:N995"/>
    <mergeCell ref="L520:L525"/>
    <mergeCell ref="E544:E549"/>
    <mergeCell ref="E566:E570"/>
    <mergeCell ref="F566:F570"/>
    <mergeCell ref="L538:L543"/>
    <mergeCell ref="D556:D560"/>
    <mergeCell ref="E556:E560"/>
    <mergeCell ref="F556:F560"/>
    <mergeCell ref="E538:E543"/>
    <mergeCell ref="F538:F543"/>
    <mergeCell ref="G538:G543"/>
    <mergeCell ref="H538:H543"/>
    <mergeCell ref="I538:I543"/>
    <mergeCell ref="J538:J543"/>
    <mergeCell ref="K538:K543"/>
    <mergeCell ref="D520:D525"/>
    <mergeCell ref="G520:G525"/>
    <mergeCell ref="E321:E325"/>
    <mergeCell ref="K520:K525"/>
    <mergeCell ref="J520:J525"/>
    <mergeCell ref="H526:H531"/>
    <mergeCell ref="F326:F330"/>
    <mergeCell ref="L436:L443"/>
    <mergeCell ref="I526:I531"/>
    <mergeCell ref="J526:J531"/>
    <mergeCell ref="F532:F537"/>
    <mergeCell ref="F436:F443"/>
    <mergeCell ref="G356:G360"/>
    <mergeCell ref="H356:H360"/>
    <mergeCell ref="I356:I360"/>
    <mergeCell ref="J356:J360"/>
    <mergeCell ref="Q251:Q255"/>
    <mergeCell ref="P286:P291"/>
    <mergeCell ref="Q286:Q291"/>
    <mergeCell ref="R286:R291"/>
    <mergeCell ref="O571:O575"/>
    <mergeCell ref="R251:R255"/>
    <mergeCell ref="S251:S255"/>
    <mergeCell ref="P261:P265"/>
    <mergeCell ref="Q261:Q265"/>
    <mergeCell ref="M532:M537"/>
    <mergeCell ref="N532:N537"/>
    <mergeCell ref="H532:H537"/>
    <mergeCell ref="I532:I537"/>
    <mergeCell ref="J532:J537"/>
    <mergeCell ref="C538:C543"/>
    <mergeCell ref="C526:C531"/>
    <mergeCell ref="D526:D531"/>
    <mergeCell ref="E526:E531"/>
    <mergeCell ref="O538:O543"/>
    <mergeCell ref="S276:S280"/>
    <mergeCell ref="R271:R275"/>
    <mergeCell ref="S271:S275"/>
    <mergeCell ref="H321:H325"/>
    <mergeCell ref="I321:I325"/>
    <mergeCell ref="J321:J325"/>
    <mergeCell ref="M316:M320"/>
    <mergeCell ref="N341:N345"/>
    <mergeCell ref="O341:O345"/>
    <mergeCell ref="C452:C459"/>
    <mergeCell ref="J452:J459"/>
    <mergeCell ref="J460:J467"/>
    <mergeCell ref="D544:D549"/>
    <mergeCell ref="G526:G531"/>
    <mergeCell ref="I460:I467"/>
    <mergeCell ref="C476:C483"/>
    <mergeCell ref="J336:J340"/>
    <mergeCell ref="K336:K340"/>
    <mergeCell ref="L336:L340"/>
    <mergeCell ref="F520:F525"/>
    <mergeCell ref="I484:I490"/>
    <mergeCell ref="C316:C320"/>
    <mergeCell ref="I316:I320"/>
    <mergeCell ref="I520:I525"/>
    <mergeCell ref="H520:H525"/>
    <mergeCell ref="C346:C350"/>
    <mergeCell ref="D346:D350"/>
    <mergeCell ref="E346:E350"/>
    <mergeCell ref="E341:E345"/>
    <mergeCell ref="F341:F345"/>
    <mergeCell ref="G341:G345"/>
    <mergeCell ref="C460:C467"/>
    <mergeCell ref="C356:C360"/>
    <mergeCell ref="J550:J555"/>
    <mergeCell ref="K550:K555"/>
    <mergeCell ref="L550:L555"/>
    <mergeCell ref="C532:C537"/>
    <mergeCell ref="L341:L345"/>
    <mergeCell ref="F498:F504"/>
    <mergeCell ref="G498:G504"/>
    <mergeCell ref="H498:H504"/>
    <mergeCell ref="I498:I504"/>
    <mergeCell ref="J498:J504"/>
    <mergeCell ref="K498:K504"/>
    <mergeCell ref="L498:L504"/>
    <mergeCell ref="F346:F350"/>
    <mergeCell ref="G346:G350"/>
    <mergeCell ref="H346:H350"/>
    <mergeCell ref="I346:I350"/>
    <mergeCell ref="J346:J350"/>
    <mergeCell ref="K346:K350"/>
    <mergeCell ref="L361:L365"/>
    <mergeCell ref="C468:C475"/>
    <mergeCell ref="C544:C549"/>
    <mergeCell ref="L526:L531"/>
    <mergeCell ref="F460:F467"/>
    <mergeCell ref="G460:G467"/>
    <mergeCell ref="H460:H467"/>
    <mergeCell ref="J476:J483"/>
    <mergeCell ref="K476:K483"/>
    <mergeCell ref="L476:L483"/>
    <mergeCell ref="C444:C451"/>
    <mergeCell ref="I452:I459"/>
    <mergeCell ref="L444:L451"/>
    <mergeCell ref="F526:F531"/>
    <mergeCell ref="C679:C681"/>
    <mergeCell ref="D679:D681"/>
    <mergeCell ref="I679:I681"/>
    <mergeCell ref="J679:J681"/>
    <mergeCell ref="K679:K681"/>
    <mergeCell ref="L679:L681"/>
    <mergeCell ref="M679:M681"/>
    <mergeCell ref="N679:N681"/>
    <mergeCell ref="E679:E681"/>
    <mergeCell ref="O679:O681"/>
    <mergeCell ref="D657:D659"/>
    <mergeCell ref="M660:M662"/>
    <mergeCell ref="N660:N662"/>
    <mergeCell ref="E657:E659"/>
    <mergeCell ref="F657:F659"/>
    <mergeCell ref="J663:J665"/>
    <mergeCell ref="K663:K665"/>
    <mergeCell ref="J669:J671"/>
    <mergeCell ref="K669:K671"/>
    <mergeCell ref="L669:L671"/>
    <mergeCell ref="M669:M671"/>
    <mergeCell ref="N669:N671"/>
    <mergeCell ref="O669:O671"/>
    <mergeCell ref="L657:L659"/>
    <mergeCell ref="M657:M659"/>
    <mergeCell ref="C660:C662"/>
    <mergeCell ref="D660:D662"/>
    <mergeCell ref="C666:C668"/>
    <mergeCell ref="D666:D668"/>
    <mergeCell ref="E666:E668"/>
    <mergeCell ref="F666:F668"/>
    <mergeCell ref="E672:E674"/>
    <mergeCell ref="C682:C684"/>
    <mergeCell ref="D682:D684"/>
    <mergeCell ref="E682:E684"/>
    <mergeCell ref="F682:F684"/>
    <mergeCell ref="G682:G684"/>
    <mergeCell ref="H682:H684"/>
    <mergeCell ref="I682:I684"/>
    <mergeCell ref="J682:J684"/>
    <mergeCell ref="K682:K684"/>
    <mergeCell ref="L682:L684"/>
    <mergeCell ref="M682:M684"/>
    <mergeCell ref="F679:F681"/>
    <mergeCell ref="I688:I690"/>
    <mergeCell ref="K685:K687"/>
    <mergeCell ref="L685:L687"/>
    <mergeCell ref="M436:M443"/>
    <mergeCell ref="M520:M525"/>
    <mergeCell ref="J484:J490"/>
    <mergeCell ref="F544:F549"/>
    <mergeCell ref="K566:K570"/>
    <mergeCell ref="C654:C656"/>
    <mergeCell ref="D654:D656"/>
    <mergeCell ref="E654:E656"/>
    <mergeCell ref="F654:F656"/>
    <mergeCell ref="G654:G656"/>
    <mergeCell ref="H654:H656"/>
    <mergeCell ref="I654:I656"/>
    <mergeCell ref="G666:G668"/>
    <mergeCell ref="H666:H668"/>
    <mergeCell ref="I666:I668"/>
    <mergeCell ref="J666:J668"/>
    <mergeCell ref="C520:C525"/>
    <mergeCell ref="C739:C741"/>
    <mergeCell ref="D739:D741"/>
    <mergeCell ref="E739:E741"/>
    <mergeCell ref="F739:F741"/>
    <mergeCell ref="G739:G741"/>
    <mergeCell ref="H739:H741"/>
    <mergeCell ref="C789:C791"/>
    <mergeCell ref="D789:D791"/>
    <mergeCell ref="E785:E786"/>
    <mergeCell ref="H781:H782"/>
    <mergeCell ref="G781:G782"/>
    <mergeCell ref="I732:I734"/>
    <mergeCell ref="C795:C797"/>
    <mergeCell ref="D795:D797"/>
    <mergeCell ref="E795:E797"/>
    <mergeCell ref="C928:C929"/>
    <mergeCell ref="H895:H896"/>
    <mergeCell ref="I895:I896"/>
    <mergeCell ref="H893:H894"/>
    <mergeCell ref="G893:G894"/>
    <mergeCell ref="C926:C927"/>
    <mergeCell ref="D928:D929"/>
    <mergeCell ref="D926:D927"/>
    <mergeCell ref="D798:D800"/>
    <mergeCell ref="E798:E800"/>
    <mergeCell ref="F798:F800"/>
    <mergeCell ref="H906:H907"/>
    <mergeCell ref="I906:I907"/>
    <mergeCell ref="C735:C737"/>
    <mergeCell ref="C754:C756"/>
    <mergeCell ref="D754:D756"/>
    <mergeCell ref="G928:G929"/>
    <mergeCell ref="C935:C936"/>
    <mergeCell ref="N928:N929"/>
    <mergeCell ref="H928:H929"/>
    <mergeCell ref="O930:O931"/>
    <mergeCell ref="M926:M927"/>
    <mergeCell ref="M897:M898"/>
    <mergeCell ref="H902:H903"/>
    <mergeCell ref="I902:I903"/>
    <mergeCell ref="J902:J903"/>
    <mergeCell ref="D735:D737"/>
    <mergeCell ref="E735:E737"/>
    <mergeCell ref="F735:F737"/>
    <mergeCell ref="M783:M784"/>
    <mergeCell ref="J783:J784"/>
    <mergeCell ref="L783:L784"/>
    <mergeCell ref="M781:M782"/>
    <mergeCell ref="L781:L782"/>
    <mergeCell ref="C787:C788"/>
    <mergeCell ref="D787:D788"/>
    <mergeCell ref="F785:F786"/>
    <mergeCell ref="G785:G786"/>
    <mergeCell ref="L787:L788"/>
    <mergeCell ref="M787:M788"/>
    <mergeCell ref="I781:I782"/>
    <mergeCell ref="J739:J741"/>
    <mergeCell ref="K739:K741"/>
    <mergeCell ref="I783:I784"/>
    <mergeCell ref="C801:C803"/>
    <mergeCell ref="D801:D803"/>
    <mergeCell ref="E801:E803"/>
    <mergeCell ref="F801:F803"/>
    <mergeCell ref="G895:G896"/>
    <mergeCell ref="E928:E929"/>
    <mergeCell ref="F928:F929"/>
    <mergeCell ref="J928:J929"/>
    <mergeCell ref="K928:K929"/>
    <mergeCell ref="L928:L929"/>
    <mergeCell ref="M928:M929"/>
    <mergeCell ref="O926:O927"/>
    <mergeCell ref="O924:O925"/>
    <mergeCell ref="N924:N925"/>
    <mergeCell ref="S1038:S1039"/>
    <mergeCell ref="P1028:P1031"/>
    <mergeCell ref="I928:I929"/>
    <mergeCell ref="N932:N933"/>
    <mergeCell ref="E926:E927"/>
    <mergeCell ref="I924:I925"/>
    <mergeCell ref="P1038:P1039"/>
    <mergeCell ref="F932:F933"/>
    <mergeCell ref="G932:G933"/>
    <mergeCell ref="H932:H933"/>
    <mergeCell ref="I932:I933"/>
    <mergeCell ref="L932:L933"/>
    <mergeCell ref="K935:K936"/>
    <mergeCell ref="L935:L936"/>
    <mergeCell ref="M935:M936"/>
    <mergeCell ref="N935:N936"/>
    <mergeCell ref="O935:O936"/>
    <mergeCell ref="J932:J933"/>
    <mergeCell ref="K932:K933"/>
    <mergeCell ref="G926:G927"/>
    <mergeCell ref="H926:H927"/>
    <mergeCell ref="I926:I927"/>
    <mergeCell ref="J926:J927"/>
    <mergeCell ref="K924:K925"/>
    <mergeCell ref="J924:J925"/>
    <mergeCell ref="E893:E894"/>
    <mergeCell ref="O900:O901"/>
    <mergeCell ref="D897:D898"/>
    <mergeCell ref="K989:K990"/>
    <mergeCell ref="L989:L990"/>
    <mergeCell ref="M989:M990"/>
    <mergeCell ref="N989:N990"/>
    <mergeCell ref="M939:M940"/>
    <mergeCell ref="N939:N940"/>
    <mergeCell ref="O939:O940"/>
    <mergeCell ref="F930:F931"/>
    <mergeCell ref="P961:P962"/>
    <mergeCell ref="C992:C993"/>
    <mergeCell ref="K992:K993"/>
    <mergeCell ref="C895:C896"/>
    <mergeCell ref="D895:D896"/>
    <mergeCell ref="I937:I938"/>
    <mergeCell ref="J937:J938"/>
    <mergeCell ref="K937:K938"/>
    <mergeCell ref="L937:L938"/>
    <mergeCell ref="M937:M938"/>
    <mergeCell ref="N937:N938"/>
    <mergeCell ref="O937:O938"/>
    <mergeCell ref="C930:C931"/>
    <mergeCell ref="O932:O933"/>
    <mergeCell ref="C932:C933"/>
    <mergeCell ref="D932:D933"/>
    <mergeCell ref="E932:E933"/>
    <mergeCell ref="J895:J896"/>
    <mergeCell ref="M992:M993"/>
    <mergeCell ref="P819:P821"/>
    <mergeCell ref="Q819:Q820"/>
    <mergeCell ref="R819:R820"/>
    <mergeCell ref="C902:C903"/>
    <mergeCell ref="D902:D903"/>
    <mergeCell ref="E902:E903"/>
    <mergeCell ref="F902:F903"/>
    <mergeCell ref="C893:C894"/>
    <mergeCell ref="D992:D993"/>
    <mergeCell ref="E992:E993"/>
    <mergeCell ref="F992:F993"/>
    <mergeCell ref="G992:G993"/>
    <mergeCell ref="P1034:P1035"/>
    <mergeCell ref="Q1034:Q1035"/>
    <mergeCell ref="F897:F898"/>
    <mergeCell ref="G897:G898"/>
    <mergeCell ref="N900:N901"/>
    <mergeCell ref="I992:I993"/>
    <mergeCell ref="J992:J993"/>
    <mergeCell ref="G937:G938"/>
    <mergeCell ref="D930:D931"/>
    <mergeCell ref="E930:E931"/>
    <mergeCell ref="H937:H938"/>
    <mergeCell ref="G930:G931"/>
    <mergeCell ref="H930:H931"/>
    <mergeCell ref="I930:I931"/>
    <mergeCell ref="J930:J931"/>
    <mergeCell ref="K930:K931"/>
    <mergeCell ref="L930:L931"/>
    <mergeCell ref="M930:M931"/>
    <mergeCell ref="E895:E896"/>
    <mergeCell ref="F895:F896"/>
    <mergeCell ref="E937:E938"/>
    <mergeCell ref="F937:F938"/>
    <mergeCell ref="E935:E936"/>
    <mergeCell ref="F935:F936"/>
    <mergeCell ref="G935:G936"/>
    <mergeCell ref="C1251:C1253"/>
    <mergeCell ref="N1251:N1253"/>
    <mergeCell ref="M1251:M1253"/>
    <mergeCell ref="L1251:L1253"/>
    <mergeCell ref="O1251:O1253"/>
    <mergeCell ref="J1251:J1253"/>
    <mergeCell ref="I1251:I1253"/>
    <mergeCell ref="M895:M896"/>
    <mergeCell ref="N895:N896"/>
    <mergeCell ref="O895:O896"/>
    <mergeCell ref="K939:K940"/>
    <mergeCell ref="C906:C907"/>
    <mergeCell ref="D906:D907"/>
    <mergeCell ref="E906:E907"/>
    <mergeCell ref="F906:F907"/>
    <mergeCell ref="G906:G907"/>
    <mergeCell ref="L992:L993"/>
    <mergeCell ref="I935:I936"/>
    <mergeCell ref="J935:J936"/>
    <mergeCell ref="L900:L901"/>
    <mergeCell ref="H935:H936"/>
    <mergeCell ref="C897:C898"/>
    <mergeCell ref="C904:C905"/>
    <mergeCell ref="D904:D905"/>
    <mergeCell ref="E904:E905"/>
    <mergeCell ref="D935:D936"/>
    <mergeCell ref="M932:M933"/>
    <mergeCell ref="O703:O704"/>
    <mergeCell ref="D732:D734"/>
    <mergeCell ref="E732:E734"/>
    <mergeCell ref="F732:F734"/>
    <mergeCell ref="G732:G734"/>
    <mergeCell ref="H732:H734"/>
    <mergeCell ref="J745:J747"/>
    <mergeCell ref="K745:K747"/>
    <mergeCell ref="L745:L747"/>
    <mergeCell ref="D893:D894"/>
    <mergeCell ref="L795:L797"/>
    <mergeCell ref="M795:M797"/>
    <mergeCell ref="M792:M794"/>
    <mergeCell ref="J792:J794"/>
    <mergeCell ref="K792:K794"/>
    <mergeCell ref="N792:N794"/>
    <mergeCell ref="O792:O794"/>
    <mergeCell ref="G798:G800"/>
    <mergeCell ref="H798:H800"/>
    <mergeCell ref="I798:I800"/>
    <mergeCell ref="J798:J800"/>
    <mergeCell ref="F703:F704"/>
    <mergeCell ref="G703:G704"/>
    <mergeCell ref="H703:H704"/>
    <mergeCell ref="E789:E791"/>
    <mergeCell ref="N739:N741"/>
    <mergeCell ref="O781:O782"/>
    <mergeCell ref="N787:N788"/>
    <mergeCell ref="N785:N786"/>
    <mergeCell ref="O893:O894"/>
    <mergeCell ref="N893:N894"/>
    <mergeCell ref="M893:M894"/>
    <mergeCell ref="C703:C704"/>
    <mergeCell ref="D703:D704"/>
    <mergeCell ref="E703:E704"/>
    <mergeCell ref="K1460:K1463"/>
    <mergeCell ref="L1460:L1463"/>
    <mergeCell ref="M1460:M1463"/>
    <mergeCell ref="N1460:N1463"/>
    <mergeCell ref="O1460:O1463"/>
    <mergeCell ref="A1433:A1435"/>
    <mergeCell ref="C1401:C1402"/>
    <mergeCell ref="D1401:D1402"/>
    <mergeCell ref="E1401:E1402"/>
    <mergeCell ref="F1401:F1402"/>
    <mergeCell ref="G1401:G1402"/>
    <mergeCell ref="H1401:H1402"/>
    <mergeCell ref="I1401:I1402"/>
    <mergeCell ref="J1401:J1402"/>
    <mergeCell ref="K1401:K1402"/>
    <mergeCell ref="L1401:L1402"/>
    <mergeCell ref="M1401:M1402"/>
    <mergeCell ref="N1401:N1402"/>
    <mergeCell ref="O1401:O1402"/>
    <mergeCell ref="K742:K744"/>
    <mergeCell ref="L742:L744"/>
    <mergeCell ref="C798:C800"/>
    <mergeCell ref="L904:L905"/>
    <mergeCell ref="M904:M905"/>
    <mergeCell ref="L939:L940"/>
    <mergeCell ref="H897:H898"/>
    <mergeCell ref="K897:K898"/>
    <mergeCell ref="I897:I898"/>
    <mergeCell ref="J897:J898"/>
    <mergeCell ref="M701:M702"/>
    <mergeCell ref="C748:C750"/>
    <mergeCell ref="D748:D750"/>
    <mergeCell ref="E748:E750"/>
    <mergeCell ref="F748:F750"/>
    <mergeCell ref="G748:G750"/>
    <mergeCell ref="H748:H750"/>
    <mergeCell ref="I748:I750"/>
    <mergeCell ref="J748:J750"/>
    <mergeCell ref="K748:K750"/>
    <mergeCell ref="L748:L750"/>
    <mergeCell ref="M748:M750"/>
    <mergeCell ref="N748:N750"/>
    <mergeCell ref="O748:O750"/>
    <mergeCell ref="M742:M744"/>
    <mergeCell ref="N742:N744"/>
    <mergeCell ref="O742:O744"/>
    <mergeCell ref="C732:C734"/>
    <mergeCell ref="I701:I702"/>
    <mergeCell ref="J701:J702"/>
    <mergeCell ref="K701:K702"/>
    <mergeCell ref="L701:L702"/>
    <mergeCell ref="C745:C747"/>
    <mergeCell ref="D745:D747"/>
    <mergeCell ref="E745:E747"/>
    <mergeCell ref="F745:F747"/>
    <mergeCell ref="G745:G747"/>
    <mergeCell ref="H745:H747"/>
    <mergeCell ref="M745:M747"/>
    <mergeCell ref="O732:O734"/>
    <mergeCell ref="I703:I704"/>
    <mergeCell ref="I745:I747"/>
    <mergeCell ref="J703:J704"/>
    <mergeCell ref="K703:K704"/>
    <mergeCell ref="J939:J940"/>
    <mergeCell ref="D1260:D1262"/>
    <mergeCell ref="E1260:E1262"/>
    <mergeCell ref="F1260:F1262"/>
    <mergeCell ref="G1260:G1262"/>
    <mergeCell ref="R1032:R1033"/>
    <mergeCell ref="M994:M995"/>
    <mergeCell ref="I998:I999"/>
    <mergeCell ref="J998:J999"/>
    <mergeCell ref="K998:K999"/>
    <mergeCell ref="L998:L999"/>
    <mergeCell ref="M998:M999"/>
    <mergeCell ref="N998:N999"/>
    <mergeCell ref="O998:O999"/>
    <mergeCell ref="Q1028:Q1031"/>
    <mergeCell ref="P1032:P1033"/>
    <mergeCell ref="Q1032:Q1033"/>
    <mergeCell ref="R1042:R1043"/>
    <mergeCell ref="P1042:P1043"/>
    <mergeCell ref="H992:H993"/>
    <mergeCell ref="Q1038:Q1039"/>
    <mergeCell ref="R1038:R1039"/>
    <mergeCell ref="N745:N747"/>
    <mergeCell ref="O745:O747"/>
    <mergeCell ref="G801:G803"/>
    <mergeCell ref="H801:H803"/>
    <mergeCell ref="I801:I803"/>
    <mergeCell ref="F783:F784"/>
    <mergeCell ref="G783:G784"/>
    <mergeCell ref="N703:N704"/>
    <mergeCell ref="H1260:H1262"/>
    <mergeCell ref="I1260:I1262"/>
    <mergeCell ref="J1260:J1262"/>
    <mergeCell ref="K1260:K1262"/>
    <mergeCell ref="P1189:P1192"/>
    <mergeCell ref="S1032:S1033"/>
    <mergeCell ref="R1034:R1035"/>
    <mergeCell ref="S1034:S1035"/>
    <mergeCell ref="C996:C997"/>
    <mergeCell ref="P963:P965"/>
    <mergeCell ref="Q963:Q965"/>
    <mergeCell ref="R963:R965"/>
    <mergeCell ref="S963:S965"/>
    <mergeCell ref="D996:D997"/>
    <mergeCell ref="E996:E997"/>
    <mergeCell ref="F996:F997"/>
    <mergeCell ref="C989:C990"/>
    <mergeCell ref="G996:G997"/>
    <mergeCell ref="H996:H997"/>
    <mergeCell ref="O1260:O1262"/>
    <mergeCell ref="C1257:C1259"/>
    <mergeCell ref="D1257:D1259"/>
    <mergeCell ref="D1254:D1256"/>
    <mergeCell ref="E1254:E1256"/>
    <mergeCell ref="J1257:J1259"/>
    <mergeCell ref="K1257:K1259"/>
    <mergeCell ref="L1257:L1259"/>
    <mergeCell ref="M1257:M1259"/>
    <mergeCell ref="C1254:C1256"/>
    <mergeCell ref="O1254:O1256"/>
    <mergeCell ref="N1260:N1262"/>
    <mergeCell ref="G994:G995"/>
    <mergeCell ref="M1354:M1355"/>
    <mergeCell ref="N1354:N1355"/>
    <mergeCell ref="O1354:O1355"/>
    <mergeCell ref="C1350:C1351"/>
    <mergeCell ref="D1346:D1347"/>
    <mergeCell ref="E1346:E1347"/>
    <mergeCell ref="F1265:F1266"/>
    <mergeCell ref="G1265:G1266"/>
    <mergeCell ref="H1265:H1266"/>
    <mergeCell ref="I1265:I1266"/>
    <mergeCell ref="K1263:K1264"/>
    <mergeCell ref="L1263:L1264"/>
    <mergeCell ref="O1393:O1394"/>
    <mergeCell ref="K1391:K1392"/>
    <mergeCell ref="N1391:N1392"/>
    <mergeCell ref="O1391:O1392"/>
    <mergeCell ref="I1393:I1394"/>
    <mergeCell ref="J1393:J1394"/>
    <mergeCell ref="F1393:F1394"/>
    <mergeCell ref="N1350:N1351"/>
    <mergeCell ref="O1350:O1351"/>
    <mergeCell ref="C1295:C1296"/>
    <mergeCell ref="D1295:D1296"/>
    <mergeCell ref="E1295:E1296"/>
    <mergeCell ref="F1295:F1296"/>
    <mergeCell ref="N1267:N1268"/>
    <mergeCell ref="O1267:O1268"/>
    <mergeCell ref="C1265:C1266"/>
    <mergeCell ref="H1293:H1294"/>
    <mergeCell ref="I1293:I1294"/>
    <mergeCell ref="I1348:I1349"/>
    <mergeCell ref="J1348:J1349"/>
    <mergeCell ref="G1350:G1351"/>
    <mergeCell ref="H1350:H1351"/>
    <mergeCell ref="G1348:G1349"/>
    <mergeCell ref="H1348:H1349"/>
    <mergeCell ref="C1346:C1347"/>
    <mergeCell ref="C1395:C1396"/>
    <mergeCell ref="D1395:D1396"/>
    <mergeCell ref="C1354:C1355"/>
    <mergeCell ref="D1354:D1355"/>
    <mergeCell ref="E1354:E1355"/>
    <mergeCell ref="F1354:F1355"/>
    <mergeCell ref="G1354:G1355"/>
    <mergeCell ref="H1354:H1355"/>
    <mergeCell ref="I1354:I1355"/>
    <mergeCell ref="J1354:J1355"/>
    <mergeCell ref="K1354:K1355"/>
    <mergeCell ref="L1354:L1355"/>
    <mergeCell ref="C1352:C1353"/>
    <mergeCell ref="D1352:D1353"/>
    <mergeCell ref="E1352:E1353"/>
    <mergeCell ref="G1395:G1396"/>
    <mergeCell ref="F691:F693"/>
    <mergeCell ref="G691:G693"/>
    <mergeCell ref="H691:H693"/>
    <mergeCell ref="I691:I693"/>
    <mergeCell ref="F1352:F1353"/>
    <mergeCell ref="G1352:G1353"/>
    <mergeCell ref="M1403:M1404"/>
    <mergeCell ref="N1403:N1404"/>
    <mergeCell ref="O1403:O1404"/>
    <mergeCell ref="C1391:C1392"/>
    <mergeCell ref="D1391:D1392"/>
    <mergeCell ref="L1393:L1394"/>
    <mergeCell ref="M1393:M1394"/>
    <mergeCell ref="N1393:N1394"/>
    <mergeCell ref="K1393:K1394"/>
    <mergeCell ref="M1395:M1396"/>
    <mergeCell ref="N1395:N1396"/>
    <mergeCell ref="O1395:O1396"/>
    <mergeCell ref="C1399:C1400"/>
    <mergeCell ref="D1399:D1400"/>
    <mergeCell ref="E1399:E1400"/>
    <mergeCell ref="F1399:F1400"/>
    <mergeCell ref="G1399:G1400"/>
    <mergeCell ref="H1399:H1400"/>
    <mergeCell ref="I1399:I1400"/>
    <mergeCell ref="H1352:H1353"/>
    <mergeCell ref="I1352:I1353"/>
    <mergeCell ref="J1352:J1353"/>
    <mergeCell ref="K1352:K1353"/>
    <mergeCell ref="L1352:L1353"/>
    <mergeCell ref="M1352:M1353"/>
    <mergeCell ref="N1352:N1353"/>
    <mergeCell ref="C688:C690"/>
    <mergeCell ref="D688:D690"/>
    <mergeCell ref="E688:E690"/>
    <mergeCell ref="F688:F690"/>
    <mergeCell ref="C672:C674"/>
    <mergeCell ref="D672:D674"/>
    <mergeCell ref="O498:O504"/>
    <mergeCell ref="C566:C570"/>
    <mergeCell ref="D566:D570"/>
    <mergeCell ref="J1389:J1390"/>
    <mergeCell ref="I1389:I1390"/>
    <mergeCell ref="H1389:H1390"/>
    <mergeCell ref="G1389:G1390"/>
    <mergeCell ref="F1389:F1390"/>
    <mergeCell ref="E1389:E1390"/>
    <mergeCell ref="L1346:L1347"/>
    <mergeCell ref="H1346:H1347"/>
    <mergeCell ref="I1346:I1347"/>
    <mergeCell ref="J1346:J1347"/>
    <mergeCell ref="K1346:K1347"/>
    <mergeCell ref="M1348:M1349"/>
    <mergeCell ref="N1348:N1349"/>
    <mergeCell ref="O1348:O1349"/>
    <mergeCell ref="M1346:M1347"/>
    <mergeCell ref="N1346:N1347"/>
    <mergeCell ref="O1346:O1347"/>
    <mergeCell ref="J1293:J1294"/>
    <mergeCell ref="K1293:K1294"/>
    <mergeCell ref="L1293:L1294"/>
    <mergeCell ref="C691:C693"/>
    <mergeCell ref="D691:D693"/>
    <mergeCell ref="E691:E693"/>
    <mergeCell ref="M798:M800"/>
    <mergeCell ref="N798:N800"/>
    <mergeCell ref="O798:O800"/>
    <mergeCell ref="N789:N791"/>
    <mergeCell ref="A819:A821"/>
    <mergeCell ref="B819:B821"/>
    <mergeCell ref="L691:L693"/>
    <mergeCell ref="M691:M693"/>
    <mergeCell ref="N691:N693"/>
    <mergeCell ref="O691:O693"/>
    <mergeCell ref="G566:G570"/>
    <mergeCell ref="H566:H570"/>
    <mergeCell ref="I566:I570"/>
    <mergeCell ref="J566:J570"/>
    <mergeCell ref="C685:C687"/>
    <mergeCell ref="D685:D687"/>
    <mergeCell ref="E685:E687"/>
    <mergeCell ref="F685:F687"/>
    <mergeCell ref="M685:M687"/>
    <mergeCell ref="N685:N687"/>
    <mergeCell ref="O685:O687"/>
    <mergeCell ref="C669:C671"/>
    <mergeCell ref="D669:D671"/>
    <mergeCell ref="E669:E671"/>
    <mergeCell ref="F669:F671"/>
    <mergeCell ref="G669:G671"/>
    <mergeCell ref="H669:H671"/>
    <mergeCell ref="N682:N684"/>
    <mergeCell ref="H688:H690"/>
    <mergeCell ref="G679:G681"/>
    <mergeCell ref="L663:L665"/>
    <mergeCell ref="M663:M665"/>
    <mergeCell ref="P1044:P1045"/>
    <mergeCell ref="Q1044:Q1045"/>
    <mergeCell ref="R1044:R1045"/>
    <mergeCell ref="S1044:S1045"/>
    <mergeCell ref="P1064:P1076"/>
    <mergeCell ref="Q1064:Q1076"/>
    <mergeCell ref="R1064:R1076"/>
    <mergeCell ref="S1064:S1076"/>
    <mergeCell ref="P1046:P1047"/>
    <mergeCell ref="Q1046:Q1047"/>
    <mergeCell ref="S1048:S1049"/>
    <mergeCell ref="A1077:A1086"/>
    <mergeCell ref="J906:J907"/>
    <mergeCell ref="K906:K907"/>
    <mergeCell ref="L906:L907"/>
    <mergeCell ref="M906:M907"/>
    <mergeCell ref="N906:N907"/>
    <mergeCell ref="O906:O907"/>
    <mergeCell ref="J941:J942"/>
    <mergeCell ref="K941:K942"/>
    <mergeCell ref="L941:L942"/>
    <mergeCell ref="M941:M942"/>
    <mergeCell ref="P1036:P1037"/>
    <mergeCell ref="Q1036:Q1037"/>
    <mergeCell ref="Q1042:Q1043"/>
    <mergeCell ref="H994:H995"/>
    <mergeCell ref="I994:I995"/>
    <mergeCell ref="J994:J995"/>
    <mergeCell ref="K994:K995"/>
    <mergeCell ref="L994:L995"/>
    <mergeCell ref="C937:C938"/>
    <mergeCell ref="D937:D938"/>
    <mergeCell ref="N1269:N1270"/>
    <mergeCell ref="O1269:O1270"/>
    <mergeCell ref="C1267:C1268"/>
    <mergeCell ref="D1267:D1268"/>
    <mergeCell ref="E1267:E1268"/>
    <mergeCell ref="F1267:F1268"/>
    <mergeCell ref="G1267:G1268"/>
    <mergeCell ref="A1180:A1184"/>
    <mergeCell ref="B1180:B1184"/>
    <mergeCell ref="P1180:P1184"/>
    <mergeCell ref="Q1180:Q1184"/>
    <mergeCell ref="R1180:R1184"/>
    <mergeCell ref="S1180:S1184"/>
    <mergeCell ref="A1185:A1188"/>
    <mergeCell ref="B1185:B1188"/>
    <mergeCell ref="P1185:P1188"/>
    <mergeCell ref="A1189:A1192"/>
    <mergeCell ref="B1189:B1192"/>
    <mergeCell ref="J1265:J1266"/>
    <mergeCell ref="K1265:K1266"/>
    <mergeCell ref="L1265:L1266"/>
    <mergeCell ref="O1263:O1264"/>
    <mergeCell ref="M1265:M1266"/>
    <mergeCell ref="N1265:N1266"/>
    <mergeCell ref="O1265:O1266"/>
    <mergeCell ref="N1257:N1259"/>
    <mergeCell ref="O1257:O1259"/>
    <mergeCell ref="I1257:I1259"/>
    <mergeCell ref="G1257:G1259"/>
    <mergeCell ref="H1257:H1259"/>
    <mergeCell ref="L1260:L1262"/>
    <mergeCell ref="M1260:M1262"/>
    <mergeCell ref="D1273:D1274"/>
    <mergeCell ref="E1273:E1274"/>
    <mergeCell ref="F1273:F1274"/>
    <mergeCell ref="G1273:G1274"/>
    <mergeCell ref="H1273:H1274"/>
    <mergeCell ref="I1273:I1274"/>
    <mergeCell ref="J1273:J1274"/>
    <mergeCell ref="K1273:K1274"/>
    <mergeCell ref="L1273:L1274"/>
    <mergeCell ref="M1273:M1274"/>
    <mergeCell ref="C1269:C1270"/>
    <mergeCell ref="D1269:D1270"/>
    <mergeCell ref="E1269:E1270"/>
    <mergeCell ref="F1269:F1270"/>
    <mergeCell ref="G1269:G1270"/>
    <mergeCell ref="H1269:H1270"/>
    <mergeCell ref="I1269:I1270"/>
    <mergeCell ref="J1269:J1270"/>
    <mergeCell ref="K1269:K1270"/>
    <mergeCell ref="L1269:L1270"/>
    <mergeCell ref="M1269:M1270"/>
    <mergeCell ref="C1271:C1272"/>
    <mergeCell ref="D1271:D1272"/>
    <mergeCell ref="E1271:E1272"/>
    <mergeCell ref="L1295:L1296"/>
    <mergeCell ref="M1295:M1296"/>
    <mergeCell ref="N1295:N1296"/>
    <mergeCell ref="O1295:O1296"/>
    <mergeCell ref="J1297:J1298"/>
    <mergeCell ref="K1297:K1298"/>
    <mergeCell ref="L1297:L1298"/>
    <mergeCell ref="M1297:M1298"/>
    <mergeCell ref="N1297:N1298"/>
    <mergeCell ref="O1297:O1298"/>
    <mergeCell ref="H1267:H1268"/>
    <mergeCell ref="I1267:I1268"/>
    <mergeCell ref="J1267:J1268"/>
    <mergeCell ref="K1267:K1268"/>
    <mergeCell ref="L1267:L1268"/>
    <mergeCell ref="M1267:M1268"/>
    <mergeCell ref="C1299:C1300"/>
    <mergeCell ref="D1299:D1300"/>
    <mergeCell ref="E1299:E1300"/>
    <mergeCell ref="F1299:F1300"/>
    <mergeCell ref="G1299:G1300"/>
    <mergeCell ref="H1299:H1300"/>
    <mergeCell ref="I1299:I1300"/>
    <mergeCell ref="J1299:J1300"/>
    <mergeCell ref="K1299:K1300"/>
    <mergeCell ref="L1299:L1300"/>
    <mergeCell ref="M1299:M1300"/>
    <mergeCell ref="C1297:C1298"/>
    <mergeCell ref="D1297:D1298"/>
    <mergeCell ref="G1297:G1298"/>
    <mergeCell ref="H1297:H1298"/>
    <mergeCell ref="C1273:C1274"/>
    <mergeCell ref="F1350:F1351"/>
    <mergeCell ref="O1352:O1353"/>
    <mergeCell ref="P49:P50"/>
    <mergeCell ref="Q49:Q50"/>
    <mergeCell ref="R49:R50"/>
    <mergeCell ref="S49:S50"/>
    <mergeCell ref="A58:A61"/>
    <mergeCell ref="A62:A65"/>
    <mergeCell ref="B62:B65"/>
    <mergeCell ref="P292:P297"/>
    <mergeCell ref="Q292:Q297"/>
    <mergeCell ref="R292:R297"/>
    <mergeCell ref="S292:S297"/>
    <mergeCell ref="R276:R280"/>
    <mergeCell ref="O145:O146"/>
    <mergeCell ref="N145:N146"/>
    <mergeCell ref="M145:M146"/>
    <mergeCell ref="I196:I198"/>
    <mergeCell ref="J147:J151"/>
    <mergeCell ref="K171:K172"/>
    <mergeCell ref="G171:G172"/>
    <mergeCell ref="C361:C365"/>
    <mergeCell ref="D361:D365"/>
    <mergeCell ref="E361:E365"/>
    <mergeCell ref="F361:F365"/>
    <mergeCell ref="G361:G365"/>
    <mergeCell ref="H361:H365"/>
    <mergeCell ref="I361:I365"/>
    <mergeCell ref="J361:J365"/>
    <mergeCell ref="K361:K365"/>
    <mergeCell ref="N1299:N1300"/>
    <mergeCell ref="O1299:O1300"/>
    <mergeCell ref="M361:M365"/>
    <mergeCell ref="N361:N365"/>
    <mergeCell ref="O361:O365"/>
    <mergeCell ref="M336:M340"/>
    <mergeCell ref="N336:N340"/>
    <mergeCell ref="O336:O340"/>
    <mergeCell ref="J326:J330"/>
    <mergeCell ref="K326:K330"/>
    <mergeCell ref="L326:L330"/>
    <mergeCell ref="M326:M330"/>
    <mergeCell ref="N326:N330"/>
    <mergeCell ref="O321:O325"/>
    <mergeCell ref="L316:L320"/>
    <mergeCell ref="F321:F325"/>
    <mergeCell ref="G321:G325"/>
    <mergeCell ref="D316:D320"/>
    <mergeCell ref="N316:N320"/>
    <mergeCell ref="O316:O320"/>
    <mergeCell ref="K321:K325"/>
    <mergeCell ref="L321:L325"/>
    <mergeCell ref="H341:H345"/>
    <mergeCell ref="I341:I345"/>
    <mergeCell ref="J341:J345"/>
    <mergeCell ref="K341:K345"/>
    <mergeCell ref="F316:F320"/>
    <mergeCell ref="M321:M325"/>
    <mergeCell ref="N321:N325"/>
    <mergeCell ref="N346:N350"/>
    <mergeCell ref="B316:B335"/>
    <mergeCell ref="C326:C330"/>
    <mergeCell ref="C336:C340"/>
    <mergeCell ref="D336:D340"/>
    <mergeCell ref="E336:E340"/>
    <mergeCell ref="O171:O172"/>
    <mergeCell ref="N171:N172"/>
    <mergeCell ref="M171:M172"/>
    <mergeCell ref="L171:L172"/>
    <mergeCell ref="O326:O330"/>
    <mergeCell ref="H171:H172"/>
    <mergeCell ref="G186:G187"/>
    <mergeCell ref="H186:H187"/>
    <mergeCell ref="I186:I187"/>
    <mergeCell ref="J186:J187"/>
    <mergeCell ref="K186:K187"/>
    <mergeCell ref="L186:L187"/>
    <mergeCell ref="M186:M187"/>
    <mergeCell ref="N186:N187"/>
    <mergeCell ref="O186:O187"/>
    <mergeCell ref="O196:O198"/>
    <mergeCell ref="N196:N198"/>
    <mergeCell ref="H196:H198"/>
    <mergeCell ref="M196:M198"/>
    <mergeCell ref="P371:P377"/>
    <mergeCell ref="Q371:Q377"/>
    <mergeCell ref="R371:R377"/>
    <mergeCell ref="S371:S377"/>
    <mergeCell ref="A378:A383"/>
    <mergeCell ref="B378:B383"/>
    <mergeCell ref="C505:C511"/>
    <mergeCell ref="D505:D511"/>
    <mergeCell ref="E505:E511"/>
    <mergeCell ref="F505:F511"/>
    <mergeCell ref="G505:G511"/>
    <mergeCell ref="H505:H511"/>
    <mergeCell ref="I505:I511"/>
    <mergeCell ref="J505:J511"/>
    <mergeCell ref="K505:K511"/>
    <mergeCell ref="L505:L511"/>
    <mergeCell ref="M505:M511"/>
    <mergeCell ref="N505:N511"/>
    <mergeCell ref="O505:O511"/>
    <mergeCell ref="C498:C504"/>
    <mergeCell ref="D498:D504"/>
    <mergeCell ref="E498:E504"/>
    <mergeCell ref="M498:M504"/>
    <mergeCell ref="N498:N504"/>
    <mergeCell ref="P424:P430"/>
    <mergeCell ref="N436:N443"/>
    <mergeCell ref="N460:N467"/>
    <mergeCell ref="M452:M459"/>
    <mergeCell ref="N452:N459"/>
    <mergeCell ref="P378:P383"/>
    <mergeCell ref="Q378:Q383"/>
    <mergeCell ref="R378:R383"/>
    <mergeCell ref="Q599:Q600"/>
    <mergeCell ref="R599:R600"/>
    <mergeCell ref="S599:S600"/>
    <mergeCell ref="B601:B606"/>
    <mergeCell ref="P601:P606"/>
    <mergeCell ref="Q601:Q606"/>
    <mergeCell ref="R601:R606"/>
    <mergeCell ref="S601:S606"/>
    <mergeCell ref="C550:C555"/>
    <mergeCell ref="M538:M543"/>
    <mergeCell ref="C556:C560"/>
    <mergeCell ref="C571:C575"/>
    <mergeCell ref="D571:D575"/>
    <mergeCell ref="E571:E575"/>
    <mergeCell ref="F571:F575"/>
    <mergeCell ref="G571:G575"/>
    <mergeCell ref="H571:H575"/>
    <mergeCell ref="I571:I575"/>
    <mergeCell ref="C576:C580"/>
    <mergeCell ref="D576:D580"/>
    <mergeCell ref="E576:E580"/>
    <mergeCell ref="F576:F580"/>
    <mergeCell ref="G576:G580"/>
    <mergeCell ref="H576:H580"/>
    <mergeCell ref="I576:I580"/>
    <mergeCell ref="J576:J580"/>
    <mergeCell ref="D550:D555"/>
    <mergeCell ref="E550:E555"/>
    <mergeCell ref="F550:F555"/>
    <mergeCell ref="G550:G555"/>
    <mergeCell ref="H550:H555"/>
    <mergeCell ref="I550:I555"/>
    <mergeCell ref="I669:I671"/>
    <mergeCell ref="F648:F650"/>
    <mergeCell ref="C651:C653"/>
    <mergeCell ref="K651:K653"/>
    <mergeCell ref="K648:K650"/>
    <mergeCell ref="J648:J650"/>
    <mergeCell ref="K666:K668"/>
    <mergeCell ref="F660:F662"/>
    <mergeCell ref="G660:G662"/>
    <mergeCell ref="H660:H662"/>
    <mergeCell ref="I660:I662"/>
    <mergeCell ref="C663:C665"/>
    <mergeCell ref="D663:D665"/>
    <mergeCell ref="E663:E665"/>
    <mergeCell ref="A595:A598"/>
    <mergeCell ref="B595:B598"/>
    <mergeCell ref="P595:P598"/>
    <mergeCell ref="A599:A600"/>
    <mergeCell ref="B599:B600"/>
    <mergeCell ref="P599:P600"/>
    <mergeCell ref="F663:F665"/>
    <mergeCell ref="G663:G665"/>
    <mergeCell ref="H663:H665"/>
    <mergeCell ref="I663:I665"/>
    <mergeCell ref="C657:C659"/>
    <mergeCell ref="E660:E662"/>
    <mergeCell ref="B607:B612"/>
    <mergeCell ref="P608:P612"/>
    <mergeCell ref="B620:B624"/>
    <mergeCell ref="P620:P624"/>
    <mergeCell ref="A601:A634"/>
    <mergeCell ref="A635:A646"/>
    <mergeCell ref="C792:C794"/>
    <mergeCell ref="D792:D794"/>
    <mergeCell ref="E792:E794"/>
    <mergeCell ref="F792:F794"/>
    <mergeCell ref="G792:G794"/>
    <mergeCell ref="H792:H794"/>
    <mergeCell ref="I792:I794"/>
    <mergeCell ref="L792:L794"/>
    <mergeCell ref="S819:S820"/>
    <mergeCell ref="H672:H674"/>
    <mergeCell ref="I672:I674"/>
    <mergeCell ref="J672:J674"/>
    <mergeCell ref="K672:K674"/>
    <mergeCell ref="L672:L674"/>
    <mergeCell ref="M672:M674"/>
    <mergeCell ref="N672:N674"/>
    <mergeCell ref="O672:O674"/>
    <mergeCell ref="O787:O788"/>
    <mergeCell ref="F789:F791"/>
    <mergeCell ref="G789:G791"/>
    <mergeCell ref="H789:H791"/>
    <mergeCell ref="I789:I791"/>
    <mergeCell ref="J789:J791"/>
    <mergeCell ref="K789:K791"/>
    <mergeCell ref="L789:L791"/>
    <mergeCell ref="M789:M791"/>
    <mergeCell ref="H795:H797"/>
    <mergeCell ref="I795:I797"/>
    <mergeCell ref="J795:J797"/>
    <mergeCell ref="K795:K797"/>
    <mergeCell ref="K798:K800"/>
    <mergeCell ref="L798:L800"/>
    <mergeCell ref="G941:G942"/>
    <mergeCell ref="C908:C909"/>
    <mergeCell ref="D908:D909"/>
    <mergeCell ref="E908:E909"/>
    <mergeCell ref="F908:F909"/>
    <mergeCell ref="G908:G909"/>
    <mergeCell ref="H908:H909"/>
    <mergeCell ref="I908:I909"/>
    <mergeCell ref="J908:J909"/>
    <mergeCell ref="K908:K909"/>
    <mergeCell ref="L908:L909"/>
    <mergeCell ref="M908:M909"/>
    <mergeCell ref="N908:N909"/>
    <mergeCell ref="O908:O909"/>
    <mergeCell ref="C900:C901"/>
    <mergeCell ref="D900:D901"/>
    <mergeCell ref="E900:E901"/>
    <mergeCell ref="F900:F901"/>
    <mergeCell ref="G900:G901"/>
    <mergeCell ref="H900:H901"/>
    <mergeCell ref="I900:I901"/>
    <mergeCell ref="J900:J901"/>
    <mergeCell ref="K900:K901"/>
    <mergeCell ref="M900:M901"/>
    <mergeCell ref="N902:N903"/>
    <mergeCell ref="O902:O903"/>
    <mergeCell ref="N904:N905"/>
    <mergeCell ref="O904:O905"/>
    <mergeCell ref="F904:F905"/>
    <mergeCell ref="G904:G905"/>
    <mergeCell ref="H904:H905"/>
    <mergeCell ref="I904:I905"/>
    <mergeCell ref="A947:A958"/>
    <mergeCell ref="B947:B958"/>
    <mergeCell ref="A959:A968"/>
    <mergeCell ref="B959:B968"/>
    <mergeCell ref="A969:A972"/>
    <mergeCell ref="B969:B972"/>
    <mergeCell ref="A973:A976"/>
    <mergeCell ref="C943:C944"/>
    <mergeCell ref="D943:D944"/>
    <mergeCell ref="E943:E944"/>
    <mergeCell ref="F943:F944"/>
    <mergeCell ref="G943:G944"/>
    <mergeCell ref="H943:H944"/>
    <mergeCell ref="I943:I944"/>
    <mergeCell ref="J943:J944"/>
    <mergeCell ref="K943:K944"/>
    <mergeCell ref="L943:L944"/>
    <mergeCell ref="A846:A856"/>
    <mergeCell ref="B846:B856"/>
    <mergeCell ref="A857:A868"/>
    <mergeCell ref="B857:B868"/>
    <mergeCell ref="S1028:S1031"/>
    <mergeCell ref="C1000:C1001"/>
    <mergeCell ref="D1000:D1001"/>
    <mergeCell ref="E1000:E1001"/>
    <mergeCell ref="F1000:F1001"/>
    <mergeCell ref="G1000:G1001"/>
    <mergeCell ref="H1000:H1001"/>
    <mergeCell ref="I1000:I1001"/>
    <mergeCell ref="J1000:J1001"/>
    <mergeCell ref="K1000:K1001"/>
    <mergeCell ref="L1000:L1001"/>
    <mergeCell ref="M1000:M1001"/>
    <mergeCell ref="N1000:N1001"/>
    <mergeCell ref="O1000:O1001"/>
    <mergeCell ref="C998:C999"/>
    <mergeCell ref="D998:D999"/>
    <mergeCell ref="E998:E999"/>
    <mergeCell ref="F998:F999"/>
    <mergeCell ref="G998:G999"/>
    <mergeCell ref="H998:H999"/>
    <mergeCell ref="C994:C995"/>
    <mergeCell ref="D994:D995"/>
    <mergeCell ref="O996:O997"/>
    <mergeCell ref="I996:I997"/>
    <mergeCell ref="E994:E995"/>
    <mergeCell ref="F994:F995"/>
    <mergeCell ref="O994:O995"/>
    <mergeCell ref="D989:D990"/>
    <mergeCell ref="O804:O806"/>
    <mergeCell ref="P846:P856"/>
    <mergeCell ref="P857:P868"/>
    <mergeCell ref="Q857:Q868"/>
    <mergeCell ref="R857:R868"/>
    <mergeCell ref="S857:S868"/>
    <mergeCell ref="P947:P958"/>
    <mergeCell ref="Q947:Q958"/>
    <mergeCell ref="R947:R958"/>
    <mergeCell ref="S947:S958"/>
    <mergeCell ref="P966:P968"/>
    <mergeCell ref="P969:P972"/>
    <mergeCell ref="O754:O756"/>
    <mergeCell ref="R1036:R1037"/>
    <mergeCell ref="R1040:R1041"/>
    <mergeCell ref="R1028:R1031"/>
    <mergeCell ref="H941:H942"/>
    <mergeCell ref="I941:I942"/>
    <mergeCell ref="H989:H990"/>
    <mergeCell ref="J989:J990"/>
    <mergeCell ref="M943:M944"/>
    <mergeCell ref="N943:N944"/>
    <mergeCell ref="O943:O944"/>
    <mergeCell ref="N941:N942"/>
    <mergeCell ref="O941:O942"/>
    <mergeCell ref="H939:H940"/>
    <mergeCell ref="I939:I940"/>
    <mergeCell ref="O795:O797"/>
    <mergeCell ref="J996:J997"/>
    <mergeCell ref="K996:K997"/>
    <mergeCell ref="L996:L997"/>
    <mergeCell ref="M996:M997"/>
    <mergeCell ref="C742:C744"/>
    <mergeCell ref="D742:D744"/>
    <mergeCell ref="E742:E744"/>
    <mergeCell ref="F742:F744"/>
    <mergeCell ref="G742:G744"/>
    <mergeCell ref="H742:H744"/>
    <mergeCell ref="I742:I744"/>
    <mergeCell ref="J742:J744"/>
    <mergeCell ref="A822:A833"/>
    <mergeCell ref="B822:B833"/>
    <mergeCell ref="P822:P833"/>
    <mergeCell ref="Q822:Q833"/>
    <mergeCell ref="R822:R833"/>
    <mergeCell ref="S822:S833"/>
    <mergeCell ref="A834:A845"/>
    <mergeCell ref="B834:B845"/>
    <mergeCell ref="P834:P845"/>
    <mergeCell ref="Q834:Q845"/>
    <mergeCell ref="R834:R845"/>
    <mergeCell ref="S834:S845"/>
    <mergeCell ref="C804:C806"/>
    <mergeCell ref="D804:D806"/>
    <mergeCell ref="E804:E806"/>
    <mergeCell ref="F804:F806"/>
    <mergeCell ref="G804:G806"/>
    <mergeCell ref="H804:H806"/>
    <mergeCell ref="I804:I806"/>
    <mergeCell ref="J804:J806"/>
    <mergeCell ref="K804:K806"/>
    <mergeCell ref="L804:L806"/>
    <mergeCell ref="M804:M806"/>
    <mergeCell ref="N804:N806"/>
    <mergeCell ref="A869:A879"/>
    <mergeCell ref="B869:B879"/>
    <mergeCell ref="P869:P879"/>
    <mergeCell ref="A880:A891"/>
    <mergeCell ref="B880:B891"/>
    <mergeCell ref="P880:P891"/>
    <mergeCell ref="Q880:Q891"/>
    <mergeCell ref="R880:R891"/>
    <mergeCell ref="S880:S891"/>
    <mergeCell ref="O910:O911"/>
    <mergeCell ref="A892:A911"/>
    <mergeCell ref="B892:B911"/>
    <mergeCell ref="C910:C911"/>
    <mergeCell ref="D910:D911"/>
    <mergeCell ref="E910:E911"/>
    <mergeCell ref="F910:F911"/>
    <mergeCell ref="G910:G911"/>
    <mergeCell ref="H910:H911"/>
    <mergeCell ref="I910:I911"/>
    <mergeCell ref="J910:J911"/>
    <mergeCell ref="K910:K911"/>
    <mergeCell ref="L910:L911"/>
    <mergeCell ref="M910:M911"/>
    <mergeCell ref="N910:N911"/>
    <mergeCell ref="J904:J905"/>
    <mergeCell ref="K904:K905"/>
    <mergeCell ref="K895:K896"/>
    <mergeCell ref="L895:L896"/>
    <mergeCell ref="K902:K903"/>
    <mergeCell ref="M902:M903"/>
    <mergeCell ref="A912:A923"/>
    <mergeCell ref="B912:B923"/>
    <mergeCell ref="P912:P923"/>
    <mergeCell ref="Q912:Q923"/>
    <mergeCell ref="R912:R923"/>
    <mergeCell ref="S912:S923"/>
    <mergeCell ref="A941:A946"/>
    <mergeCell ref="B941:B946"/>
    <mergeCell ref="C945:C946"/>
    <mergeCell ref="D945:D946"/>
    <mergeCell ref="E945:E946"/>
    <mergeCell ref="F945:F946"/>
    <mergeCell ref="G945:G946"/>
    <mergeCell ref="H945:H946"/>
    <mergeCell ref="I945:I946"/>
    <mergeCell ref="J945:J946"/>
    <mergeCell ref="K945:K946"/>
    <mergeCell ref="L945:L946"/>
    <mergeCell ref="M945:M946"/>
    <mergeCell ref="N945:N946"/>
    <mergeCell ref="O945:O946"/>
    <mergeCell ref="A924:A940"/>
    <mergeCell ref="B924:B940"/>
    <mergeCell ref="C939:C940"/>
    <mergeCell ref="D939:D940"/>
    <mergeCell ref="E939:E940"/>
    <mergeCell ref="F939:F940"/>
    <mergeCell ref="G939:G940"/>
    <mergeCell ref="C941:C942"/>
    <mergeCell ref="D941:D942"/>
    <mergeCell ref="E941:E942"/>
    <mergeCell ref="F941:F942"/>
    <mergeCell ref="B973:B976"/>
    <mergeCell ref="P973:P976"/>
    <mergeCell ref="A977:A988"/>
    <mergeCell ref="B977:B988"/>
    <mergeCell ref="P977:P988"/>
    <mergeCell ref="Q977:Q988"/>
    <mergeCell ref="R977:R988"/>
    <mergeCell ref="S977:S988"/>
    <mergeCell ref="A989:A1003"/>
    <mergeCell ref="B989:B1003"/>
    <mergeCell ref="C1002:C1003"/>
    <mergeCell ref="D1002:D1003"/>
    <mergeCell ref="E1002:E1003"/>
    <mergeCell ref="F1002:F1003"/>
    <mergeCell ref="G1002:G1003"/>
    <mergeCell ref="H1002:H1003"/>
    <mergeCell ref="I1002:I1003"/>
    <mergeCell ref="J1002:J1003"/>
    <mergeCell ref="K1002:K1003"/>
    <mergeCell ref="L1002:L1003"/>
    <mergeCell ref="M1002:M1003"/>
    <mergeCell ref="N1002:N1003"/>
    <mergeCell ref="O1002:O1003"/>
    <mergeCell ref="E989:E990"/>
    <mergeCell ref="F989:F990"/>
    <mergeCell ref="G989:G990"/>
    <mergeCell ref="N996:N997"/>
    <mergeCell ref="N992:N993"/>
    <mergeCell ref="O992:O993"/>
    <mergeCell ref="A1004:A1015"/>
    <mergeCell ref="B1004:B1015"/>
    <mergeCell ref="P1004:P1015"/>
    <mergeCell ref="Q1004:Q1015"/>
    <mergeCell ref="R1004:R1015"/>
    <mergeCell ref="S1004:S1015"/>
    <mergeCell ref="B1016:B1027"/>
    <mergeCell ref="P1016:P1027"/>
    <mergeCell ref="Q1016:Q1027"/>
    <mergeCell ref="R1016:R1027"/>
    <mergeCell ref="S1016:S1027"/>
    <mergeCell ref="A1016:A1051"/>
    <mergeCell ref="P1050:P1051"/>
    <mergeCell ref="Q1050:Q1051"/>
    <mergeCell ref="R1050:R1051"/>
    <mergeCell ref="S1050:S1051"/>
    <mergeCell ref="A1052:A1063"/>
    <mergeCell ref="B1052:B1063"/>
    <mergeCell ref="P1052:P1063"/>
    <mergeCell ref="Q1052:Q1063"/>
    <mergeCell ref="R1052:R1063"/>
    <mergeCell ref="S1052:S1063"/>
    <mergeCell ref="S1042:S1043"/>
    <mergeCell ref="P1040:P1041"/>
    <mergeCell ref="Q1040:Q1041"/>
    <mergeCell ref="S1040:S1041"/>
    <mergeCell ref="S1036:S1037"/>
    <mergeCell ref="P1048:P1049"/>
    <mergeCell ref="Q1048:Q1049"/>
    <mergeCell ref="R1048:R1049"/>
    <mergeCell ref="R1046:R1047"/>
    <mergeCell ref="S1046:S1047"/>
    <mergeCell ref="B1077:B1086"/>
    <mergeCell ref="P1077:P1086"/>
    <mergeCell ref="Q1077:Q1086"/>
    <mergeCell ref="R1077:R1086"/>
    <mergeCell ref="S1077:S1086"/>
    <mergeCell ref="A1087:A1096"/>
    <mergeCell ref="B1087:B1096"/>
    <mergeCell ref="P1087:P1096"/>
    <mergeCell ref="A1097:A1106"/>
    <mergeCell ref="B1097:B1106"/>
    <mergeCell ref="P1097:P1106"/>
    <mergeCell ref="A1107:A1116"/>
    <mergeCell ref="B1107:B1116"/>
    <mergeCell ref="P1107:P1116"/>
    <mergeCell ref="A1117:A1126"/>
    <mergeCell ref="B1117:B1126"/>
    <mergeCell ref="P1117:P1126"/>
    <mergeCell ref="A1127:A1136"/>
    <mergeCell ref="B1127:B1136"/>
    <mergeCell ref="P1127:P1136"/>
    <mergeCell ref="A1138:A1147"/>
    <mergeCell ref="B1138:B1147"/>
    <mergeCell ref="P1138:P1147"/>
    <mergeCell ref="A1148:A1151"/>
    <mergeCell ref="B1148:B1151"/>
    <mergeCell ref="P1148:P1151"/>
    <mergeCell ref="A1152:A1154"/>
    <mergeCell ref="B1152:B1154"/>
    <mergeCell ref="P1152:P1154"/>
    <mergeCell ref="A1155:A1159"/>
    <mergeCell ref="B1155:B1159"/>
    <mergeCell ref="P1155:P1159"/>
    <mergeCell ref="Q1155:Q1159"/>
    <mergeCell ref="R1155:R1159"/>
    <mergeCell ref="S1155:S1159"/>
    <mergeCell ref="A1160:A1164"/>
    <mergeCell ref="B1160:B1164"/>
    <mergeCell ref="P1160:P1164"/>
    <mergeCell ref="Q1160:Q1164"/>
    <mergeCell ref="R1160:R1164"/>
    <mergeCell ref="S1160:S1164"/>
    <mergeCell ref="B1165:B1169"/>
    <mergeCell ref="P1165:P1169"/>
    <mergeCell ref="A1172:A1173"/>
    <mergeCell ref="B1172:B1173"/>
    <mergeCell ref="P1172:P1173"/>
    <mergeCell ref="Q1172:Q1173"/>
    <mergeCell ref="R1172:R1173"/>
    <mergeCell ref="S1172:S1173"/>
    <mergeCell ref="A1175:A1179"/>
    <mergeCell ref="B1175:B1179"/>
    <mergeCell ref="P1175:P1179"/>
    <mergeCell ref="Q1175:Q1179"/>
    <mergeCell ref="R1175:R1179"/>
    <mergeCell ref="S1175:S1179"/>
    <mergeCell ref="B1170:B1171"/>
    <mergeCell ref="P1170:P1171"/>
    <mergeCell ref="Q1170:Q1171"/>
    <mergeCell ref="R1170:R1171"/>
    <mergeCell ref="S1170:S1171"/>
    <mergeCell ref="A1165:A1171"/>
    <mergeCell ref="A1193:A1196"/>
    <mergeCell ref="B1193:B1196"/>
    <mergeCell ref="P1193:P1196"/>
    <mergeCell ref="A1197:A1201"/>
    <mergeCell ref="B1197:B1201"/>
    <mergeCell ref="P1197:P1201"/>
    <mergeCell ref="Q1197:Q1201"/>
    <mergeCell ref="R1197:R1201"/>
    <mergeCell ref="S1197:S1201"/>
    <mergeCell ref="A1202:A1205"/>
    <mergeCell ref="B1202:B1205"/>
    <mergeCell ref="A1207:A1210"/>
    <mergeCell ref="B1207:B1210"/>
    <mergeCell ref="A1211:A1214"/>
    <mergeCell ref="B1211:B1214"/>
    <mergeCell ref="P1202:P1214"/>
    <mergeCell ref="A1215:A1216"/>
    <mergeCell ref="B1215:B1216"/>
    <mergeCell ref="P1215:P1216"/>
    <mergeCell ref="A1217:A1221"/>
    <mergeCell ref="B1217:B1221"/>
    <mergeCell ref="P1217:P1221"/>
    <mergeCell ref="Q1217:Q1221"/>
    <mergeCell ref="R1217:R1221"/>
    <mergeCell ref="S1217:S1221"/>
    <mergeCell ref="A1222:A1225"/>
    <mergeCell ref="B1222:B1225"/>
    <mergeCell ref="P1222:P1225"/>
    <mergeCell ref="A1226:A1237"/>
    <mergeCell ref="B1226:B1237"/>
    <mergeCell ref="P1226:P1237"/>
    <mergeCell ref="Q1226:Q1237"/>
    <mergeCell ref="R1226:R1237"/>
    <mergeCell ref="S1226:S1237"/>
    <mergeCell ref="A1238:A1249"/>
    <mergeCell ref="B1238:B1249"/>
    <mergeCell ref="P1238:P1249"/>
    <mergeCell ref="Q1238:Q1249"/>
    <mergeCell ref="R1238:R1249"/>
    <mergeCell ref="S1238:S1249"/>
    <mergeCell ref="N1273:N1274"/>
    <mergeCell ref="O1273:O1274"/>
    <mergeCell ref="A1250:A1274"/>
    <mergeCell ref="B1250:B1274"/>
    <mergeCell ref="A1275:A1286"/>
    <mergeCell ref="B1275:B1286"/>
    <mergeCell ref="P1275:P1286"/>
    <mergeCell ref="Q1275:Q1286"/>
    <mergeCell ref="R1275:R1286"/>
    <mergeCell ref="S1275:S1286"/>
    <mergeCell ref="C1303:C1304"/>
    <mergeCell ref="D1303:D1304"/>
    <mergeCell ref="E1303:E1304"/>
    <mergeCell ref="F1303:F1304"/>
    <mergeCell ref="G1303:G1304"/>
    <mergeCell ref="H1303:H1304"/>
    <mergeCell ref="I1303:I1304"/>
    <mergeCell ref="J1303:J1304"/>
    <mergeCell ref="K1303:K1304"/>
    <mergeCell ref="L1303:L1304"/>
    <mergeCell ref="M1303:M1304"/>
    <mergeCell ref="N1303:N1304"/>
    <mergeCell ref="O1303:O1304"/>
    <mergeCell ref="A1287:A1304"/>
    <mergeCell ref="B1287:B1304"/>
    <mergeCell ref="K1287:K1288"/>
    <mergeCell ref="L1287:L1288"/>
    <mergeCell ref="G1295:G1296"/>
    <mergeCell ref="H1295:H1296"/>
    <mergeCell ref="I1295:I1296"/>
    <mergeCell ref="J1295:J1296"/>
    <mergeCell ref="K1295:K1296"/>
    <mergeCell ref="A1305:A1316"/>
    <mergeCell ref="B1305:B1316"/>
    <mergeCell ref="P1305:P1316"/>
    <mergeCell ref="Q1305:Q1316"/>
    <mergeCell ref="R1305:R1316"/>
    <mergeCell ref="S1305:S1316"/>
    <mergeCell ref="A1317:A1327"/>
    <mergeCell ref="B1317:B1327"/>
    <mergeCell ref="P1317:P1327"/>
    <mergeCell ref="A1330:A1341"/>
    <mergeCell ref="B1330:B1341"/>
    <mergeCell ref="P1330:P1341"/>
    <mergeCell ref="Q1330:Q1341"/>
    <mergeCell ref="R1330:R1341"/>
    <mergeCell ref="S1330:S1341"/>
    <mergeCell ref="A1342:A1359"/>
    <mergeCell ref="B1342:B1359"/>
    <mergeCell ref="C1358:C1359"/>
    <mergeCell ref="D1358:D1359"/>
    <mergeCell ref="E1358:E1359"/>
    <mergeCell ref="F1358:F1359"/>
    <mergeCell ref="G1358:G1359"/>
    <mergeCell ref="H1358:H1359"/>
    <mergeCell ref="I1358:I1359"/>
    <mergeCell ref="J1358:J1359"/>
    <mergeCell ref="K1358:K1359"/>
    <mergeCell ref="L1358:L1359"/>
    <mergeCell ref="M1358:M1359"/>
    <mergeCell ref="N1358:N1359"/>
    <mergeCell ref="O1358:O1359"/>
    <mergeCell ref="D1350:D1351"/>
    <mergeCell ref="E1350:E1351"/>
    <mergeCell ref="A1360:A1364"/>
    <mergeCell ref="B1360:B1364"/>
    <mergeCell ref="P1360:P1364"/>
    <mergeCell ref="A1365:A1376"/>
    <mergeCell ref="B1365:B1376"/>
    <mergeCell ref="P1365:P1376"/>
    <mergeCell ref="Q1365:Q1376"/>
    <mergeCell ref="R1365:R1376"/>
    <mergeCell ref="S1365:S1376"/>
    <mergeCell ref="A1377:A1388"/>
    <mergeCell ref="B1377:B1388"/>
    <mergeCell ref="P1377:P1388"/>
    <mergeCell ref="Q1377:Q1388"/>
    <mergeCell ref="R1377:R1388"/>
    <mergeCell ref="S1377:S1388"/>
    <mergeCell ref="C1409:C1410"/>
    <mergeCell ref="D1409:D1410"/>
    <mergeCell ref="E1409:E1410"/>
    <mergeCell ref="F1409:F1410"/>
    <mergeCell ref="G1409:G1410"/>
    <mergeCell ref="H1409:H1410"/>
    <mergeCell ref="I1409:I1410"/>
    <mergeCell ref="J1409:J1410"/>
    <mergeCell ref="K1409:K1410"/>
    <mergeCell ref="L1409:L1410"/>
    <mergeCell ref="M1409:M1410"/>
    <mergeCell ref="N1409:N1410"/>
    <mergeCell ref="O1409:O1410"/>
    <mergeCell ref="A1389:A1410"/>
    <mergeCell ref="B1389:B1410"/>
    <mergeCell ref="E1397:E1398"/>
    <mergeCell ref="F1397:F1398"/>
    <mergeCell ref="A1411:A1422"/>
    <mergeCell ref="B1411:B1422"/>
    <mergeCell ref="P1411:P1422"/>
    <mergeCell ref="Q1411:Q1422"/>
    <mergeCell ref="R1411:R1422"/>
    <mergeCell ref="S1411:S1422"/>
    <mergeCell ref="A1423:A1432"/>
    <mergeCell ref="B1423:B1432"/>
    <mergeCell ref="P1423:P1432"/>
    <mergeCell ref="B1433:B1438"/>
    <mergeCell ref="A1439:A1448"/>
    <mergeCell ref="B1439:B1448"/>
    <mergeCell ref="C1447:C1448"/>
    <mergeCell ref="D1447:D1448"/>
    <mergeCell ref="E1447:E1448"/>
    <mergeCell ref="F1447:F1448"/>
    <mergeCell ref="G1447:G1448"/>
    <mergeCell ref="H1447:H1448"/>
    <mergeCell ref="I1447:I1448"/>
    <mergeCell ref="J1447:J1448"/>
    <mergeCell ref="K1447:K1448"/>
    <mergeCell ref="L1447:L1448"/>
    <mergeCell ref="M1447:M1448"/>
    <mergeCell ref="N1447:N1448"/>
    <mergeCell ref="O1447:O1448"/>
    <mergeCell ref="M1441:M1442"/>
    <mergeCell ref="N1439:N1440"/>
    <mergeCell ref="O1439:O1440"/>
    <mergeCell ref="P1450:P1453"/>
    <mergeCell ref="A1454:A1459"/>
    <mergeCell ref="B1454:B1459"/>
    <mergeCell ref="P1454:P1459"/>
    <mergeCell ref="Q1454:Q1459"/>
    <mergeCell ref="R1454:R1459"/>
    <mergeCell ref="S1454:S1459"/>
    <mergeCell ref="C1476:C1479"/>
    <mergeCell ref="D1476:D1479"/>
    <mergeCell ref="E1476:E1479"/>
    <mergeCell ref="F1476:F1479"/>
    <mergeCell ref="G1476:G1479"/>
    <mergeCell ref="H1476:H1479"/>
    <mergeCell ref="I1476:I1479"/>
    <mergeCell ref="J1476:J1479"/>
    <mergeCell ref="K1476:K1479"/>
    <mergeCell ref="L1476:L1479"/>
    <mergeCell ref="M1476:M1479"/>
    <mergeCell ref="N1476:N1479"/>
    <mergeCell ref="O1476:O1479"/>
    <mergeCell ref="A1460:A1479"/>
    <mergeCell ref="B1460:B1479"/>
    <mergeCell ref="C1472:C1475"/>
    <mergeCell ref="D1472:D1475"/>
    <mergeCell ref="E1472:E1475"/>
    <mergeCell ref="F1472:F1475"/>
    <mergeCell ref="G1472:G1475"/>
    <mergeCell ref="H1472:H1475"/>
    <mergeCell ref="I1472:I1475"/>
    <mergeCell ref="J1472:J1475"/>
    <mergeCell ref="K1472:K1475"/>
    <mergeCell ref="L1472:L1475"/>
    <mergeCell ref="A1484:A1485"/>
    <mergeCell ref="B1484:B1485"/>
    <mergeCell ref="C1484:C1485"/>
    <mergeCell ref="D1484:D1485"/>
    <mergeCell ref="E1484:E1485"/>
    <mergeCell ref="F1484:F1485"/>
    <mergeCell ref="G1484:G1485"/>
    <mergeCell ref="H1484:H1485"/>
    <mergeCell ref="I1484:I1485"/>
    <mergeCell ref="J1484:J1485"/>
    <mergeCell ref="K1484:K1485"/>
    <mergeCell ref="L1484:L1485"/>
    <mergeCell ref="M1484:M1485"/>
    <mergeCell ref="N1484:N1485"/>
    <mergeCell ref="O1484:O1485"/>
    <mergeCell ref="A1450:A1453"/>
    <mergeCell ref="B1450:B1453"/>
    <mergeCell ref="M1472:M1475"/>
    <mergeCell ref="N1472:N1475"/>
    <mergeCell ref="O1472:O1475"/>
    <mergeCell ref="C1468:C1471"/>
    <mergeCell ref="D1468:D1471"/>
    <mergeCell ref="E1468:E1471"/>
    <mergeCell ref="F1468:F1471"/>
    <mergeCell ref="G1468:G1471"/>
    <mergeCell ref="H1468:H1471"/>
    <mergeCell ref="I1468:I1471"/>
    <mergeCell ref="J1468:J1471"/>
    <mergeCell ref="N1464:N1467"/>
    <mergeCell ref="O1464:O1467"/>
    <mergeCell ref="J1460:J1463"/>
    <mergeCell ref="K1468:K1471"/>
  </mergeCells>
  <pageMargins left="0.23622047244094491" right="0.23622047244094491" top="0.74803149606299213" bottom="0.35433070866141736" header="0.31496062992125984" footer="0.31496062992125984"/>
  <pageSetup paperSize="9" scale="58" fitToHeight="0" orientation="landscape" r:id="rId1"/>
  <ignoredErrors>
    <ignoredError sqref="D235:M235 D236:M236 D237:M237 D238:M238 D1020:M1020 D240:M240 D241:M241 D624:M624 D245:M245" formulaRange="1"/>
    <ignoredError sqref="E1080:M1080 D1312:M1312 D1160:O1160" formula="1"/>
    <ignoredError sqref="Q1464:S1471 Q1460:S146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2025-02-06T06:54:19Z</dcterms:modified>
</cp:coreProperties>
</file>