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765" windowWidth="14805" windowHeight="73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08" i="1" l="1"/>
  <c r="F408" i="1"/>
  <c r="G408" i="1"/>
  <c r="H408" i="1"/>
  <c r="I408" i="1"/>
  <c r="J408" i="1"/>
  <c r="K408" i="1"/>
  <c r="L408" i="1"/>
  <c r="M408" i="1"/>
  <c r="D408" i="1"/>
  <c r="E681" i="1" l="1"/>
  <c r="F681" i="1"/>
  <c r="G681" i="1"/>
  <c r="H681" i="1"/>
  <c r="I681" i="1"/>
  <c r="J681" i="1"/>
  <c r="K681" i="1"/>
  <c r="L681" i="1"/>
  <c r="M681" i="1"/>
  <c r="D681" i="1"/>
  <c r="E666" i="1"/>
  <c r="E662" i="1" s="1"/>
  <c r="F666" i="1"/>
  <c r="G666" i="1"/>
  <c r="G662" i="1" s="1"/>
  <c r="H666" i="1"/>
  <c r="H662" i="1" s="1"/>
  <c r="I666" i="1"/>
  <c r="J666" i="1"/>
  <c r="J662" i="1" s="1"/>
  <c r="K666" i="1"/>
  <c r="K662" i="1" s="1"/>
  <c r="L666" i="1"/>
  <c r="M666" i="1"/>
  <c r="M662" i="1" s="1"/>
  <c r="D666" i="1"/>
  <c r="D662" i="1" s="1"/>
  <c r="E655" i="1"/>
  <c r="F655" i="1"/>
  <c r="G655" i="1"/>
  <c r="H655" i="1"/>
  <c r="I655" i="1"/>
  <c r="J655" i="1"/>
  <c r="K655" i="1"/>
  <c r="L655" i="1"/>
  <c r="M655" i="1"/>
  <c r="D655" i="1"/>
  <c r="E647" i="1"/>
  <c r="F647" i="1"/>
  <c r="G647" i="1"/>
  <c r="H647" i="1"/>
  <c r="I647" i="1"/>
  <c r="J647" i="1"/>
  <c r="K647" i="1"/>
  <c r="L647" i="1"/>
  <c r="M647" i="1"/>
  <c r="D647" i="1"/>
  <c r="E639" i="1"/>
  <c r="F639" i="1"/>
  <c r="G639" i="1"/>
  <c r="H639" i="1"/>
  <c r="I639" i="1"/>
  <c r="J639" i="1"/>
  <c r="K639" i="1"/>
  <c r="L639" i="1"/>
  <c r="M639" i="1"/>
  <c r="D639" i="1"/>
  <c r="M628" i="1"/>
  <c r="M624" i="1" s="1"/>
  <c r="E628" i="1"/>
  <c r="E624" i="1" s="1"/>
  <c r="F628" i="1"/>
  <c r="F624" i="1" s="1"/>
  <c r="G628" i="1"/>
  <c r="G624" i="1" s="1"/>
  <c r="H628" i="1"/>
  <c r="H624" i="1" s="1"/>
  <c r="I628" i="1"/>
  <c r="I624" i="1" s="1"/>
  <c r="J628" i="1"/>
  <c r="J624" i="1" s="1"/>
  <c r="K628" i="1"/>
  <c r="K624" i="1" s="1"/>
  <c r="L628" i="1"/>
  <c r="L624" i="1" s="1"/>
  <c r="D628" i="1"/>
  <c r="D624" i="1" s="1"/>
  <c r="E615" i="1"/>
  <c r="F615" i="1"/>
  <c r="G615" i="1"/>
  <c r="H615" i="1"/>
  <c r="I615" i="1"/>
  <c r="J615" i="1"/>
  <c r="K615" i="1"/>
  <c r="L615" i="1"/>
  <c r="M615" i="1"/>
  <c r="D615" i="1"/>
  <c r="E603" i="1"/>
  <c r="F603" i="1"/>
  <c r="F589" i="1" s="1"/>
  <c r="G603" i="1"/>
  <c r="H603" i="1"/>
  <c r="I603" i="1"/>
  <c r="I589" i="1" s="1"/>
  <c r="J603" i="1"/>
  <c r="K603" i="1"/>
  <c r="L603" i="1"/>
  <c r="L589" i="1" s="1"/>
  <c r="M603" i="1"/>
  <c r="D603" i="1"/>
  <c r="E593" i="1"/>
  <c r="E589" i="1" s="1"/>
  <c r="F593" i="1"/>
  <c r="G593" i="1"/>
  <c r="G589" i="1" s="1"/>
  <c r="H593" i="1"/>
  <c r="H589" i="1" s="1"/>
  <c r="I593" i="1"/>
  <c r="J593" i="1"/>
  <c r="J589" i="1" s="1"/>
  <c r="K593" i="1"/>
  <c r="K589" i="1" s="1"/>
  <c r="L593" i="1"/>
  <c r="M593" i="1"/>
  <c r="M589" i="1" s="1"/>
  <c r="D593" i="1"/>
  <c r="D589" i="1" s="1"/>
  <c r="E574" i="1"/>
  <c r="E570" i="1" s="1"/>
  <c r="F574" i="1"/>
  <c r="F570" i="1" s="1"/>
  <c r="G574" i="1"/>
  <c r="G570" i="1" s="1"/>
  <c r="H574" i="1"/>
  <c r="H570" i="1" s="1"/>
  <c r="I574" i="1"/>
  <c r="I570" i="1" s="1"/>
  <c r="J574" i="1"/>
  <c r="J570" i="1" s="1"/>
  <c r="K574" i="1"/>
  <c r="K570" i="1" s="1"/>
  <c r="L574" i="1"/>
  <c r="L570" i="1" s="1"/>
  <c r="M574" i="1"/>
  <c r="M570" i="1" s="1"/>
  <c r="D574" i="1"/>
  <c r="D570" i="1" s="1"/>
  <c r="L662" i="1" l="1"/>
  <c r="I662" i="1"/>
  <c r="F662" i="1"/>
  <c r="E554" i="1"/>
  <c r="E539" i="1" s="1"/>
  <c r="F554" i="1"/>
  <c r="F539" i="1" s="1"/>
  <c r="G554" i="1"/>
  <c r="G539" i="1" s="1"/>
  <c r="H554" i="1"/>
  <c r="H539" i="1" s="1"/>
  <c r="I554" i="1"/>
  <c r="I539" i="1" s="1"/>
  <c r="J554" i="1"/>
  <c r="J539" i="1" s="1"/>
  <c r="K554" i="1"/>
  <c r="K539" i="1" s="1"/>
  <c r="L554" i="1"/>
  <c r="L539" i="1" s="1"/>
  <c r="M554" i="1"/>
  <c r="M539" i="1" s="1"/>
  <c r="D554" i="1"/>
  <c r="D539" i="1" s="1"/>
  <c r="E553" i="1"/>
  <c r="F553" i="1"/>
  <c r="G553" i="1"/>
  <c r="H553" i="1"/>
  <c r="I553" i="1"/>
  <c r="J553" i="1"/>
  <c r="K553" i="1"/>
  <c r="L553" i="1"/>
  <c r="M553" i="1"/>
  <c r="D553" i="1"/>
  <c r="D538" i="1" s="1"/>
  <c r="E527" i="1"/>
  <c r="E523" i="1" s="1"/>
  <c r="F527" i="1"/>
  <c r="G527" i="1"/>
  <c r="G523" i="1" s="1"/>
  <c r="H527" i="1"/>
  <c r="H523" i="1" s="1"/>
  <c r="I527" i="1"/>
  <c r="J527" i="1"/>
  <c r="J523" i="1" s="1"/>
  <c r="K527" i="1"/>
  <c r="K523" i="1" s="1"/>
  <c r="L527" i="1"/>
  <c r="M527" i="1"/>
  <c r="M523" i="1" s="1"/>
  <c r="D527" i="1"/>
  <c r="D523" i="1" s="1"/>
  <c r="E516" i="1"/>
  <c r="F516" i="1"/>
  <c r="G516" i="1"/>
  <c r="H516" i="1"/>
  <c r="I516" i="1"/>
  <c r="J516" i="1"/>
  <c r="K516" i="1"/>
  <c r="L516" i="1"/>
  <c r="M516" i="1"/>
  <c r="E515" i="1"/>
  <c r="F515" i="1"/>
  <c r="G515" i="1"/>
  <c r="H515" i="1"/>
  <c r="I515" i="1"/>
  <c r="J515" i="1"/>
  <c r="K515" i="1"/>
  <c r="L515" i="1"/>
  <c r="M515" i="1"/>
  <c r="E514" i="1"/>
  <c r="F514" i="1"/>
  <c r="G514" i="1"/>
  <c r="H514" i="1"/>
  <c r="I514" i="1"/>
  <c r="J514" i="1"/>
  <c r="K514" i="1"/>
  <c r="L514" i="1"/>
  <c r="M514" i="1"/>
  <c r="D516" i="1"/>
  <c r="D515" i="1"/>
  <c r="D514" i="1"/>
  <c r="E506" i="1"/>
  <c r="F506" i="1"/>
  <c r="G506" i="1"/>
  <c r="H506" i="1"/>
  <c r="I506" i="1"/>
  <c r="J506" i="1"/>
  <c r="K506" i="1"/>
  <c r="L506" i="1"/>
  <c r="M506" i="1"/>
  <c r="D506" i="1"/>
  <c r="E497" i="1"/>
  <c r="F497" i="1"/>
  <c r="G497" i="1"/>
  <c r="H497" i="1"/>
  <c r="I497" i="1"/>
  <c r="J497" i="1"/>
  <c r="K497" i="1"/>
  <c r="L497" i="1"/>
  <c r="M497" i="1"/>
  <c r="D497" i="1"/>
  <c r="E490" i="1"/>
  <c r="F490" i="1"/>
  <c r="G490" i="1"/>
  <c r="H490" i="1"/>
  <c r="I490" i="1"/>
  <c r="J490" i="1"/>
  <c r="K490" i="1"/>
  <c r="L490" i="1"/>
  <c r="M490" i="1"/>
  <c r="D490" i="1"/>
  <c r="E483" i="1"/>
  <c r="E479" i="1" s="1"/>
  <c r="F483" i="1"/>
  <c r="G483" i="1"/>
  <c r="H483" i="1"/>
  <c r="H479" i="1" s="1"/>
  <c r="I483" i="1"/>
  <c r="J483" i="1"/>
  <c r="K483" i="1"/>
  <c r="L483" i="1"/>
  <c r="M483" i="1"/>
  <c r="D483" i="1"/>
  <c r="D479" i="1" s="1"/>
  <c r="E466" i="1"/>
  <c r="F466" i="1"/>
  <c r="G466" i="1"/>
  <c r="H466" i="1"/>
  <c r="I466" i="1"/>
  <c r="J466" i="1"/>
  <c r="K466" i="1"/>
  <c r="L466" i="1"/>
  <c r="M466" i="1"/>
  <c r="D466" i="1"/>
  <c r="E467" i="1"/>
  <c r="F467" i="1"/>
  <c r="G467" i="1"/>
  <c r="H467" i="1"/>
  <c r="I467" i="1"/>
  <c r="J467" i="1"/>
  <c r="K467" i="1"/>
  <c r="L467" i="1"/>
  <c r="M467" i="1"/>
  <c r="D467" i="1"/>
  <c r="K479" i="1" l="1"/>
  <c r="M479" i="1"/>
  <c r="J479" i="1"/>
  <c r="G479" i="1"/>
  <c r="L479" i="1"/>
  <c r="I479" i="1"/>
  <c r="F479" i="1"/>
  <c r="L523" i="1"/>
  <c r="I523" i="1"/>
  <c r="F523" i="1"/>
  <c r="E455" i="1"/>
  <c r="F455" i="1"/>
  <c r="F451" i="1" s="1"/>
  <c r="G455" i="1"/>
  <c r="G451" i="1" s="1"/>
  <c r="H455" i="1"/>
  <c r="I455" i="1"/>
  <c r="I451" i="1" s="1"/>
  <c r="J455" i="1"/>
  <c r="J451" i="1" s="1"/>
  <c r="K455" i="1"/>
  <c r="L455" i="1"/>
  <c r="L451" i="1" s="1"/>
  <c r="M455" i="1"/>
  <c r="M451" i="1" s="1"/>
  <c r="D455" i="1"/>
  <c r="E434" i="1"/>
  <c r="F434" i="1"/>
  <c r="G434" i="1"/>
  <c r="H434" i="1"/>
  <c r="I434" i="1"/>
  <c r="J434" i="1"/>
  <c r="K434" i="1"/>
  <c r="L434" i="1"/>
  <c r="M434" i="1"/>
  <c r="D434" i="1"/>
  <c r="D435" i="1"/>
  <c r="E435" i="1"/>
  <c r="F435" i="1"/>
  <c r="G435" i="1"/>
  <c r="H435" i="1"/>
  <c r="I435" i="1"/>
  <c r="J435" i="1"/>
  <c r="K435" i="1"/>
  <c r="L435" i="1"/>
  <c r="M435" i="1"/>
  <c r="E428" i="1"/>
  <c r="F428" i="1"/>
  <c r="G428" i="1"/>
  <c r="H428" i="1"/>
  <c r="I428" i="1"/>
  <c r="J428" i="1"/>
  <c r="K428" i="1"/>
  <c r="L428" i="1"/>
  <c r="M428" i="1"/>
  <c r="D428" i="1"/>
  <c r="E384" i="1"/>
  <c r="F384" i="1"/>
  <c r="G384" i="1"/>
  <c r="H384" i="1"/>
  <c r="I384" i="1"/>
  <c r="J384" i="1"/>
  <c r="K384" i="1"/>
  <c r="L384" i="1"/>
  <c r="M384" i="1"/>
  <c r="D384" i="1"/>
  <c r="D419" i="1"/>
  <c r="D416" i="1" s="1"/>
  <c r="E365" i="1"/>
  <c r="F365" i="1"/>
  <c r="G365" i="1"/>
  <c r="H365" i="1"/>
  <c r="I365" i="1"/>
  <c r="J365" i="1"/>
  <c r="K365" i="1"/>
  <c r="L365" i="1"/>
  <c r="M365" i="1"/>
  <c r="D365" i="1"/>
  <c r="E359" i="1"/>
  <c r="F359" i="1"/>
  <c r="G359" i="1"/>
  <c r="H359" i="1"/>
  <c r="I359" i="1"/>
  <c r="J359" i="1"/>
  <c r="K359" i="1"/>
  <c r="L359" i="1"/>
  <c r="M359" i="1"/>
  <c r="D359" i="1"/>
  <c r="D351" i="1" l="1"/>
  <c r="L351" i="1"/>
  <c r="H451" i="1"/>
  <c r="D451" i="1"/>
  <c r="K451" i="1"/>
  <c r="E451" i="1"/>
  <c r="I351" i="1"/>
  <c r="F351" i="1"/>
  <c r="K351" i="1"/>
  <c r="H351" i="1"/>
  <c r="E351" i="1"/>
  <c r="M351" i="1"/>
  <c r="J351" i="1"/>
  <c r="G351" i="1"/>
  <c r="D352" i="1"/>
  <c r="E352" i="1"/>
  <c r="F352" i="1"/>
  <c r="G352" i="1"/>
  <c r="H352" i="1"/>
  <c r="I352" i="1"/>
  <c r="J352" i="1"/>
  <c r="K352" i="1"/>
  <c r="L352" i="1"/>
  <c r="M352" i="1"/>
  <c r="E329" i="1"/>
  <c r="F329" i="1"/>
  <c r="G329" i="1"/>
  <c r="H329" i="1"/>
  <c r="I329" i="1"/>
  <c r="J329" i="1"/>
  <c r="K329" i="1"/>
  <c r="L329" i="1"/>
  <c r="M329" i="1"/>
  <c r="D329" i="1"/>
  <c r="E304" i="1"/>
  <c r="F304" i="1"/>
  <c r="G304" i="1"/>
  <c r="H304" i="1"/>
  <c r="I304" i="1"/>
  <c r="D304" i="1"/>
  <c r="M321" i="1"/>
  <c r="L321" i="1"/>
  <c r="E300" i="1"/>
  <c r="E296" i="1" s="1"/>
  <c r="F300" i="1"/>
  <c r="G300" i="1"/>
  <c r="G296" i="1" s="1"/>
  <c r="H300" i="1"/>
  <c r="H296" i="1" s="1"/>
  <c r="I300" i="1"/>
  <c r="J300" i="1"/>
  <c r="J296" i="1" s="1"/>
  <c r="K300" i="1"/>
  <c r="K296" i="1" s="1"/>
  <c r="L300" i="1"/>
  <c r="M300" i="1"/>
  <c r="M296" i="1" s="1"/>
  <c r="D300" i="1"/>
  <c r="D296" i="1" s="1"/>
  <c r="D292" i="1" s="1"/>
  <c r="E273" i="1"/>
  <c r="J273" i="1"/>
  <c r="K273" i="1"/>
  <c r="D273" i="1"/>
  <c r="M284" i="1"/>
  <c r="M273" i="1" s="1"/>
  <c r="L284" i="1"/>
  <c r="L273" i="1" s="1"/>
  <c r="I284" i="1"/>
  <c r="I273" i="1" s="1"/>
  <c r="H284" i="1"/>
  <c r="H273" i="1" s="1"/>
  <c r="G284" i="1"/>
  <c r="G273" i="1" s="1"/>
  <c r="F284" i="1"/>
  <c r="F273" i="1" s="1"/>
  <c r="E254" i="1"/>
  <c r="F254" i="1"/>
  <c r="G254" i="1"/>
  <c r="H254" i="1"/>
  <c r="I254" i="1"/>
  <c r="J254" i="1"/>
  <c r="K254" i="1"/>
  <c r="L254" i="1"/>
  <c r="M254" i="1"/>
  <c r="D254" i="1"/>
  <c r="E225" i="1"/>
  <c r="F225" i="1"/>
  <c r="G225" i="1"/>
  <c r="H225" i="1"/>
  <c r="I225" i="1"/>
  <c r="J225" i="1"/>
  <c r="K225" i="1"/>
  <c r="L225" i="1"/>
  <c r="M225" i="1"/>
  <c r="D225" i="1"/>
  <c r="E213" i="1"/>
  <c r="F213" i="1"/>
  <c r="G213" i="1"/>
  <c r="H213" i="1"/>
  <c r="I213" i="1"/>
  <c r="J213" i="1"/>
  <c r="K213" i="1"/>
  <c r="L213" i="1"/>
  <c r="M213" i="1"/>
  <c r="D213" i="1"/>
  <c r="E204" i="1"/>
  <c r="F204" i="1"/>
  <c r="G204" i="1"/>
  <c r="H204" i="1"/>
  <c r="I204" i="1"/>
  <c r="J204" i="1"/>
  <c r="K204" i="1"/>
  <c r="L204" i="1"/>
  <c r="M204" i="1"/>
  <c r="D204" i="1"/>
  <c r="E191" i="1"/>
  <c r="F191" i="1"/>
  <c r="G191" i="1"/>
  <c r="H191" i="1"/>
  <c r="I191" i="1"/>
  <c r="J191" i="1"/>
  <c r="K191" i="1"/>
  <c r="L191" i="1"/>
  <c r="M191" i="1"/>
  <c r="D191" i="1"/>
  <c r="E180" i="1"/>
  <c r="F180" i="1"/>
  <c r="G180" i="1"/>
  <c r="H180" i="1"/>
  <c r="I180" i="1"/>
  <c r="J180" i="1"/>
  <c r="K180" i="1"/>
  <c r="L180" i="1"/>
  <c r="M180" i="1"/>
  <c r="D180" i="1"/>
  <c r="E161" i="1"/>
  <c r="F161" i="1"/>
  <c r="G161" i="1"/>
  <c r="H161" i="1"/>
  <c r="I161" i="1"/>
  <c r="J161" i="1"/>
  <c r="K161" i="1"/>
  <c r="L161" i="1"/>
  <c r="M161" i="1"/>
  <c r="D161" i="1"/>
  <c r="E127" i="1"/>
  <c r="F127" i="1"/>
  <c r="G127" i="1"/>
  <c r="H127" i="1"/>
  <c r="I127" i="1"/>
  <c r="J127" i="1"/>
  <c r="K127" i="1"/>
  <c r="L127" i="1"/>
  <c r="M127" i="1"/>
  <c r="D127" i="1"/>
  <c r="E114" i="1"/>
  <c r="F114" i="1"/>
  <c r="G114" i="1"/>
  <c r="H114" i="1"/>
  <c r="I114" i="1"/>
  <c r="J114" i="1"/>
  <c r="K114" i="1"/>
  <c r="L114" i="1"/>
  <c r="M114" i="1"/>
  <c r="D114" i="1"/>
  <c r="K84" i="1"/>
  <c r="J84" i="1"/>
  <c r="E84" i="1"/>
  <c r="D84" i="1"/>
  <c r="E85" i="1"/>
  <c r="F85" i="1"/>
  <c r="G85" i="1"/>
  <c r="H85" i="1"/>
  <c r="I85" i="1"/>
  <c r="J85" i="1"/>
  <c r="K85" i="1"/>
  <c r="L85" i="1"/>
  <c r="M85" i="1"/>
  <c r="D85" i="1"/>
  <c r="F84" i="1"/>
  <c r="G84" i="1"/>
  <c r="H84" i="1"/>
  <c r="I84" i="1"/>
  <c r="L84" i="1"/>
  <c r="M84" i="1"/>
  <c r="E83" i="1"/>
  <c r="F83" i="1"/>
  <c r="G83" i="1"/>
  <c r="H83" i="1"/>
  <c r="I83" i="1"/>
  <c r="J83" i="1"/>
  <c r="K83" i="1"/>
  <c r="L83" i="1"/>
  <c r="M83" i="1"/>
  <c r="D83" i="1"/>
  <c r="D82" i="1" s="1"/>
  <c r="E103" i="1"/>
  <c r="F103" i="1"/>
  <c r="G103" i="1"/>
  <c r="H103" i="1"/>
  <c r="I103" i="1"/>
  <c r="J103" i="1"/>
  <c r="K103" i="1"/>
  <c r="L103" i="1"/>
  <c r="M103" i="1"/>
  <c r="D103" i="1"/>
  <c r="E99" i="1"/>
  <c r="F99" i="1"/>
  <c r="G99" i="1"/>
  <c r="H99" i="1"/>
  <c r="I99" i="1"/>
  <c r="J99" i="1"/>
  <c r="K99" i="1"/>
  <c r="L99" i="1"/>
  <c r="M99" i="1"/>
  <c r="D99" i="1"/>
  <c r="E92" i="1"/>
  <c r="F92" i="1"/>
  <c r="G92" i="1"/>
  <c r="H92" i="1"/>
  <c r="I92" i="1"/>
  <c r="J92" i="1"/>
  <c r="K92" i="1"/>
  <c r="L92" i="1"/>
  <c r="M92" i="1"/>
  <c r="D92" i="1"/>
  <c r="E86" i="1"/>
  <c r="F86" i="1"/>
  <c r="G86" i="1"/>
  <c r="H86" i="1"/>
  <c r="I86" i="1"/>
  <c r="J86" i="1"/>
  <c r="K86" i="1"/>
  <c r="L86" i="1"/>
  <c r="M86" i="1"/>
  <c r="D86" i="1"/>
  <c r="E74" i="1"/>
  <c r="F74" i="1"/>
  <c r="F70" i="1" s="1"/>
  <c r="G74" i="1"/>
  <c r="G70" i="1" s="1"/>
  <c r="H74" i="1"/>
  <c r="I74" i="1"/>
  <c r="I70" i="1" s="1"/>
  <c r="J74" i="1"/>
  <c r="J70" i="1" s="1"/>
  <c r="K74" i="1"/>
  <c r="L74" i="1"/>
  <c r="L70" i="1" s="1"/>
  <c r="M74" i="1"/>
  <c r="M70" i="1" s="1"/>
  <c r="D74" i="1"/>
  <c r="E75" i="1"/>
  <c r="F75" i="1"/>
  <c r="G75" i="1"/>
  <c r="H75" i="1"/>
  <c r="I75" i="1"/>
  <c r="J75" i="1"/>
  <c r="K75" i="1"/>
  <c r="L75" i="1"/>
  <c r="M75" i="1"/>
  <c r="D75" i="1"/>
  <c r="E62" i="1"/>
  <c r="F62" i="1"/>
  <c r="G62" i="1"/>
  <c r="H62" i="1"/>
  <c r="I62" i="1"/>
  <c r="J62" i="1"/>
  <c r="K62" i="1"/>
  <c r="L62" i="1"/>
  <c r="M62" i="1"/>
  <c r="D62" i="1"/>
  <c r="E63" i="1"/>
  <c r="F63" i="1"/>
  <c r="G63" i="1"/>
  <c r="H63" i="1"/>
  <c r="I63" i="1"/>
  <c r="J63" i="1"/>
  <c r="K63" i="1"/>
  <c r="L63" i="1"/>
  <c r="M63" i="1"/>
  <c r="D63" i="1"/>
  <c r="E44" i="1"/>
  <c r="F44" i="1"/>
  <c r="G44" i="1"/>
  <c r="H44" i="1"/>
  <c r="I44" i="1"/>
  <c r="J44" i="1"/>
  <c r="K44" i="1"/>
  <c r="L44" i="1"/>
  <c r="M44" i="1"/>
  <c r="D44" i="1"/>
  <c r="E28" i="1"/>
  <c r="F28" i="1"/>
  <c r="G28" i="1"/>
  <c r="H28" i="1"/>
  <c r="I28" i="1"/>
  <c r="J28" i="1"/>
  <c r="K28" i="1"/>
  <c r="L28" i="1"/>
  <c r="M28" i="1"/>
  <c r="E27" i="1"/>
  <c r="F27" i="1"/>
  <c r="G27" i="1"/>
  <c r="H27" i="1"/>
  <c r="I27" i="1"/>
  <c r="J27" i="1"/>
  <c r="K27" i="1"/>
  <c r="L27" i="1"/>
  <c r="M27" i="1"/>
  <c r="E26" i="1"/>
  <c r="F26" i="1"/>
  <c r="G26" i="1"/>
  <c r="H26" i="1"/>
  <c r="I26" i="1"/>
  <c r="J26" i="1"/>
  <c r="K26" i="1"/>
  <c r="L26" i="1"/>
  <c r="M26" i="1"/>
  <c r="D27" i="1"/>
  <c r="D28" i="1"/>
  <c r="D26" i="1"/>
  <c r="D25" i="1" s="1"/>
  <c r="E37" i="1"/>
  <c r="F37" i="1"/>
  <c r="G37" i="1"/>
  <c r="H37" i="1"/>
  <c r="I37" i="1"/>
  <c r="J37" i="1"/>
  <c r="K37" i="1"/>
  <c r="L37" i="1"/>
  <c r="M37" i="1"/>
  <c r="D37" i="1"/>
  <c r="J292" i="1" l="1"/>
  <c r="E82" i="1"/>
  <c r="D110" i="1"/>
  <c r="K110" i="1"/>
  <c r="H110" i="1"/>
  <c r="E110" i="1"/>
  <c r="G292" i="1"/>
  <c r="E292" i="1"/>
  <c r="H292" i="1"/>
  <c r="G82" i="1"/>
  <c r="L110" i="1"/>
  <c r="I110" i="1"/>
  <c r="F110" i="1"/>
  <c r="M292" i="1"/>
  <c r="K292" i="1"/>
  <c r="F82" i="1"/>
  <c r="K24" i="1"/>
  <c r="H24" i="1"/>
  <c r="E24" i="1"/>
  <c r="M110" i="1"/>
  <c r="J110" i="1"/>
  <c r="G110" i="1"/>
  <c r="L296" i="1"/>
  <c r="L292" i="1" s="1"/>
  <c r="I296" i="1"/>
  <c r="I292" i="1" s="1"/>
  <c r="F296" i="1"/>
  <c r="F292" i="1" s="1"/>
  <c r="K82" i="1"/>
  <c r="M82" i="1"/>
  <c r="D24" i="1"/>
  <c r="L24" i="1"/>
  <c r="L20" i="1" s="1"/>
  <c r="I24" i="1"/>
  <c r="I20" i="1" s="1"/>
  <c r="F24" i="1"/>
  <c r="F20" i="1" s="1"/>
  <c r="K70" i="1"/>
  <c r="K20" i="1" s="1"/>
  <c r="H70" i="1"/>
  <c r="H20" i="1" s="1"/>
  <c r="E70" i="1"/>
  <c r="M24" i="1"/>
  <c r="M20" i="1" s="1"/>
  <c r="J24" i="1"/>
  <c r="J20" i="1" s="1"/>
  <c r="G24" i="1"/>
  <c r="G20" i="1" s="1"/>
  <c r="H82" i="1"/>
  <c r="D70" i="1"/>
  <c r="I82" i="1"/>
  <c r="L82" i="1"/>
  <c r="J82" i="1"/>
  <c r="I15" i="1" l="1"/>
  <c r="K15" i="1"/>
  <c r="H15" i="1"/>
  <c r="L15" i="1"/>
  <c r="M15" i="1"/>
  <c r="F15" i="1"/>
  <c r="G15" i="1"/>
  <c r="J15" i="1"/>
  <c r="E20" i="1"/>
  <c r="E15" i="1" s="1"/>
  <c r="D20" i="1"/>
  <c r="D15" i="1" s="1"/>
  <c r="E33" i="1" l="1"/>
  <c r="F33" i="1"/>
  <c r="G33" i="1"/>
  <c r="H33" i="1"/>
  <c r="I33" i="1"/>
  <c r="J33" i="1"/>
  <c r="K33" i="1"/>
  <c r="L33" i="1"/>
  <c r="M33" i="1"/>
  <c r="D33" i="1"/>
  <c r="E25" i="1"/>
  <c r="F25" i="1"/>
  <c r="H25" i="1"/>
  <c r="I25" i="1"/>
  <c r="K25" i="1"/>
  <c r="L25" i="1"/>
  <c r="E29" i="1"/>
  <c r="F29" i="1"/>
  <c r="G29" i="1"/>
  <c r="H29" i="1"/>
  <c r="I29" i="1"/>
  <c r="J29" i="1"/>
  <c r="K29" i="1"/>
  <c r="L29" i="1"/>
  <c r="M29" i="1"/>
  <c r="D29" i="1"/>
  <c r="G25" i="1"/>
  <c r="J25" i="1"/>
  <c r="M25" i="1"/>
  <c r="D378" i="1" l="1"/>
  <c r="E381" i="1"/>
  <c r="F381" i="1"/>
  <c r="G381" i="1"/>
  <c r="H381" i="1"/>
  <c r="I381" i="1"/>
  <c r="J381" i="1"/>
  <c r="K381" i="1"/>
  <c r="L381" i="1"/>
  <c r="M381" i="1"/>
  <c r="D381" i="1"/>
  <c r="D377" i="1" l="1"/>
  <c r="E224" i="1"/>
  <c r="F224" i="1"/>
  <c r="G224" i="1"/>
  <c r="H224" i="1"/>
  <c r="I224" i="1"/>
  <c r="J224" i="1"/>
  <c r="K224" i="1"/>
  <c r="L224" i="1"/>
  <c r="M224" i="1"/>
  <c r="D224" i="1"/>
  <c r="D112" i="1" l="1"/>
  <c r="E223" i="1"/>
  <c r="E222" i="1" s="1"/>
  <c r="F223" i="1"/>
  <c r="F222" i="1" s="1"/>
  <c r="G223" i="1"/>
  <c r="G222" i="1" s="1"/>
  <c r="H223" i="1"/>
  <c r="H222" i="1" s="1"/>
  <c r="I223" i="1"/>
  <c r="I222" i="1" s="1"/>
  <c r="J223" i="1"/>
  <c r="J222" i="1" s="1"/>
  <c r="K223" i="1"/>
  <c r="K222" i="1" s="1"/>
  <c r="L223" i="1"/>
  <c r="L222" i="1" s="1"/>
  <c r="M223" i="1"/>
  <c r="M222" i="1" s="1"/>
  <c r="D223" i="1"/>
  <c r="D222" i="1" s="1"/>
  <c r="E212" i="1"/>
  <c r="F212" i="1"/>
  <c r="G212" i="1"/>
  <c r="H212" i="1"/>
  <c r="I212" i="1"/>
  <c r="J212" i="1"/>
  <c r="K212" i="1"/>
  <c r="L212" i="1"/>
  <c r="M212" i="1"/>
  <c r="E211" i="1"/>
  <c r="E210" i="1" s="1"/>
  <c r="F211" i="1"/>
  <c r="F210" i="1" s="1"/>
  <c r="G211" i="1"/>
  <c r="G210" i="1" s="1"/>
  <c r="H211" i="1"/>
  <c r="H210" i="1" s="1"/>
  <c r="I211" i="1"/>
  <c r="I210" i="1" s="1"/>
  <c r="J211" i="1"/>
  <c r="J210" i="1" s="1"/>
  <c r="K211" i="1"/>
  <c r="K210" i="1" s="1"/>
  <c r="L211" i="1"/>
  <c r="L210" i="1" s="1"/>
  <c r="M211" i="1"/>
  <c r="M210" i="1" s="1"/>
  <c r="D212" i="1"/>
  <c r="D211" i="1"/>
  <c r="D210" i="1" s="1"/>
  <c r="E203" i="1"/>
  <c r="F203" i="1"/>
  <c r="G203" i="1"/>
  <c r="H203" i="1"/>
  <c r="I203" i="1"/>
  <c r="J203" i="1"/>
  <c r="K203" i="1"/>
  <c r="L203" i="1"/>
  <c r="M203" i="1"/>
  <c r="E202" i="1"/>
  <c r="E201" i="1" s="1"/>
  <c r="F202" i="1"/>
  <c r="F201" i="1" s="1"/>
  <c r="G202" i="1"/>
  <c r="G201" i="1" s="1"/>
  <c r="H202" i="1"/>
  <c r="H201" i="1" s="1"/>
  <c r="I202" i="1"/>
  <c r="I201" i="1" s="1"/>
  <c r="J202" i="1"/>
  <c r="J201" i="1" s="1"/>
  <c r="K202" i="1"/>
  <c r="K201" i="1" s="1"/>
  <c r="L202" i="1"/>
  <c r="L201" i="1" s="1"/>
  <c r="M202" i="1"/>
  <c r="M201" i="1" s="1"/>
  <c r="D203" i="1"/>
  <c r="D202" i="1"/>
  <c r="E190" i="1"/>
  <c r="F190" i="1"/>
  <c r="G190" i="1"/>
  <c r="H190" i="1"/>
  <c r="I190" i="1"/>
  <c r="J190" i="1"/>
  <c r="K190" i="1"/>
  <c r="L190" i="1"/>
  <c r="M190" i="1"/>
  <c r="E189" i="1"/>
  <c r="E188" i="1" s="1"/>
  <c r="F189" i="1"/>
  <c r="F188" i="1" s="1"/>
  <c r="G189" i="1"/>
  <c r="H189" i="1"/>
  <c r="H188" i="1" s="1"/>
  <c r="I189" i="1"/>
  <c r="I188" i="1" s="1"/>
  <c r="J189" i="1"/>
  <c r="J188" i="1" s="1"/>
  <c r="K189" i="1"/>
  <c r="K188" i="1" s="1"/>
  <c r="L189" i="1"/>
  <c r="L188" i="1" s="1"/>
  <c r="M189" i="1"/>
  <c r="M188" i="1" s="1"/>
  <c r="D190" i="1"/>
  <c r="D189" i="1"/>
  <c r="D188" i="1" s="1"/>
  <c r="E179" i="1"/>
  <c r="F179" i="1"/>
  <c r="G179" i="1"/>
  <c r="H179" i="1"/>
  <c r="I179" i="1"/>
  <c r="J179" i="1"/>
  <c r="K179" i="1"/>
  <c r="L179" i="1"/>
  <c r="M179" i="1"/>
  <c r="E178" i="1"/>
  <c r="E177" i="1" s="1"/>
  <c r="H178" i="1"/>
  <c r="I178" i="1"/>
  <c r="J178" i="1"/>
  <c r="K178" i="1"/>
  <c r="D179" i="1"/>
  <c r="D178" i="1"/>
  <c r="D177" i="1" l="1"/>
  <c r="D201" i="1"/>
  <c r="K177" i="1"/>
  <c r="H177" i="1"/>
  <c r="J177" i="1"/>
  <c r="G188" i="1"/>
  <c r="I177" i="1"/>
  <c r="E160" i="1" l="1"/>
  <c r="F160" i="1"/>
  <c r="G160" i="1"/>
  <c r="H160" i="1"/>
  <c r="I160" i="1"/>
  <c r="J160" i="1"/>
  <c r="K160" i="1"/>
  <c r="L160" i="1"/>
  <c r="M160" i="1"/>
  <c r="E159" i="1"/>
  <c r="E158" i="1" s="1"/>
  <c r="F159" i="1"/>
  <c r="F158" i="1" s="1"/>
  <c r="G159" i="1"/>
  <c r="G158" i="1" s="1"/>
  <c r="H159" i="1"/>
  <c r="H158" i="1" s="1"/>
  <c r="I159" i="1"/>
  <c r="I158" i="1" s="1"/>
  <c r="J159" i="1"/>
  <c r="J158" i="1" s="1"/>
  <c r="K159" i="1"/>
  <c r="K158" i="1" s="1"/>
  <c r="L159" i="1"/>
  <c r="L158" i="1" s="1"/>
  <c r="M159" i="1"/>
  <c r="M158" i="1" s="1"/>
  <c r="D160" i="1"/>
  <c r="D159" i="1"/>
  <c r="D158" i="1" s="1"/>
  <c r="E126" i="1"/>
  <c r="F126" i="1"/>
  <c r="G126" i="1"/>
  <c r="H126" i="1"/>
  <c r="I126" i="1"/>
  <c r="J126" i="1"/>
  <c r="K126" i="1"/>
  <c r="L126" i="1"/>
  <c r="M126" i="1"/>
  <c r="E125" i="1"/>
  <c r="E124" i="1" s="1"/>
  <c r="F125" i="1"/>
  <c r="F124" i="1" s="1"/>
  <c r="G125" i="1"/>
  <c r="G124" i="1" s="1"/>
  <c r="H125" i="1"/>
  <c r="H124" i="1" s="1"/>
  <c r="I125" i="1"/>
  <c r="I124" i="1" s="1"/>
  <c r="J125" i="1"/>
  <c r="J124" i="1" s="1"/>
  <c r="K125" i="1"/>
  <c r="K124" i="1" s="1"/>
  <c r="L125" i="1"/>
  <c r="L124" i="1" s="1"/>
  <c r="M125" i="1"/>
  <c r="M124" i="1" s="1"/>
  <c r="D126" i="1"/>
  <c r="D125" i="1"/>
  <c r="E113" i="1"/>
  <c r="F113" i="1"/>
  <c r="G113" i="1"/>
  <c r="H113" i="1"/>
  <c r="I113" i="1"/>
  <c r="J113" i="1"/>
  <c r="K113" i="1"/>
  <c r="L113" i="1"/>
  <c r="M113" i="1"/>
  <c r="E112" i="1"/>
  <c r="F112" i="1"/>
  <c r="F111" i="1" s="1"/>
  <c r="G112" i="1"/>
  <c r="G111" i="1" s="1"/>
  <c r="H112" i="1"/>
  <c r="I112" i="1"/>
  <c r="I111" i="1" s="1"/>
  <c r="J112" i="1"/>
  <c r="K112" i="1"/>
  <c r="L112" i="1"/>
  <c r="L111" i="1" s="1"/>
  <c r="M112" i="1"/>
  <c r="M111" i="1" s="1"/>
  <c r="D113" i="1"/>
  <c r="D111" i="1" s="1"/>
  <c r="M109" i="1" l="1"/>
  <c r="G109" i="1"/>
  <c r="D124" i="1"/>
  <c r="D108" i="1"/>
  <c r="L109" i="1"/>
  <c r="F109" i="1"/>
  <c r="K108" i="1"/>
  <c r="K111" i="1"/>
  <c r="H108" i="1"/>
  <c r="H111" i="1"/>
  <c r="E108" i="1"/>
  <c r="E111" i="1"/>
  <c r="J108" i="1"/>
  <c r="J111" i="1"/>
  <c r="K109" i="1"/>
  <c r="J109" i="1"/>
  <c r="I109" i="1"/>
  <c r="H109" i="1"/>
  <c r="E109" i="1"/>
  <c r="I108" i="1"/>
  <c r="I107" i="1" s="1"/>
  <c r="D109" i="1"/>
  <c r="D680" i="1"/>
  <c r="E680" i="1"/>
  <c r="F680" i="1"/>
  <c r="G680" i="1"/>
  <c r="H680" i="1"/>
  <c r="I680" i="1"/>
  <c r="J680" i="1"/>
  <c r="K680" i="1"/>
  <c r="L680" i="1"/>
  <c r="M680" i="1"/>
  <c r="E679" i="1"/>
  <c r="E678" i="1" s="1"/>
  <c r="F679" i="1"/>
  <c r="F678" i="1" s="1"/>
  <c r="G679" i="1"/>
  <c r="G678" i="1" s="1"/>
  <c r="H679" i="1"/>
  <c r="H678" i="1" s="1"/>
  <c r="I679" i="1"/>
  <c r="I678" i="1" s="1"/>
  <c r="J679" i="1"/>
  <c r="J678" i="1" s="1"/>
  <c r="K679" i="1"/>
  <c r="K678" i="1" s="1"/>
  <c r="L679" i="1"/>
  <c r="L678" i="1" s="1"/>
  <c r="M679" i="1"/>
  <c r="M678" i="1" s="1"/>
  <c r="D679" i="1"/>
  <c r="D678" i="1" s="1"/>
  <c r="E675" i="1"/>
  <c r="E673" i="1" s="1"/>
  <c r="F675" i="1"/>
  <c r="F673" i="1" s="1"/>
  <c r="G675" i="1"/>
  <c r="G673" i="1" s="1"/>
  <c r="H675" i="1"/>
  <c r="H673" i="1" s="1"/>
  <c r="I675" i="1"/>
  <c r="I673" i="1" s="1"/>
  <c r="J675" i="1"/>
  <c r="J673" i="1" s="1"/>
  <c r="K675" i="1"/>
  <c r="K673" i="1" s="1"/>
  <c r="L675" i="1"/>
  <c r="L673" i="1" s="1"/>
  <c r="M675" i="1"/>
  <c r="M673" i="1" s="1"/>
  <c r="D675" i="1"/>
  <c r="D673" i="1" s="1"/>
  <c r="E665" i="1"/>
  <c r="F665" i="1"/>
  <c r="G665" i="1"/>
  <c r="H665" i="1"/>
  <c r="I665" i="1"/>
  <c r="J665" i="1"/>
  <c r="K665" i="1"/>
  <c r="L665" i="1"/>
  <c r="M665" i="1"/>
  <c r="E664" i="1"/>
  <c r="F664" i="1"/>
  <c r="G664" i="1"/>
  <c r="H664" i="1"/>
  <c r="I664" i="1"/>
  <c r="J664" i="1"/>
  <c r="K664" i="1"/>
  <c r="L664" i="1"/>
  <c r="M664" i="1"/>
  <c r="D665" i="1"/>
  <c r="D664" i="1"/>
  <c r="D663" i="1" s="1"/>
  <c r="E646" i="1"/>
  <c r="F646" i="1"/>
  <c r="G646" i="1"/>
  <c r="H646" i="1"/>
  <c r="I646" i="1"/>
  <c r="J646" i="1"/>
  <c r="K646" i="1"/>
  <c r="L646" i="1"/>
  <c r="M646" i="1"/>
  <c r="E645" i="1"/>
  <c r="E644" i="1" s="1"/>
  <c r="F645" i="1"/>
  <c r="F644" i="1" s="1"/>
  <c r="G645" i="1"/>
  <c r="G644" i="1" s="1"/>
  <c r="H645" i="1"/>
  <c r="H644" i="1" s="1"/>
  <c r="I645" i="1"/>
  <c r="I644" i="1" s="1"/>
  <c r="J645" i="1"/>
  <c r="J644" i="1" s="1"/>
  <c r="K645" i="1"/>
  <c r="K644" i="1" s="1"/>
  <c r="L645" i="1"/>
  <c r="L644" i="1" s="1"/>
  <c r="M645" i="1"/>
  <c r="M644" i="1" s="1"/>
  <c r="D646" i="1"/>
  <c r="D645" i="1"/>
  <c r="D644" i="1" s="1"/>
  <c r="E654" i="1"/>
  <c r="F654" i="1"/>
  <c r="G654" i="1"/>
  <c r="H654" i="1"/>
  <c r="I654" i="1"/>
  <c r="J654" i="1"/>
  <c r="K654" i="1"/>
  <c r="L654" i="1"/>
  <c r="M654" i="1"/>
  <c r="E653" i="1"/>
  <c r="E652" i="1" s="1"/>
  <c r="F653" i="1"/>
  <c r="F652" i="1" s="1"/>
  <c r="G653" i="1"/>
  <c r="G652" i="1" s="1"/>
  <c r="H653" i="1"/>
  <c r="H652" i="1" s="1"/>
  <c r="I653" i="1"/>
  <c r="I652" i="1" s="1"/>
  <c r="J653" i="1"/>
  <c r="J652" i="1" s="1"/>
  <c r="K653" i="1"/>
  <c r="K652" i="1" s="1"/>
  <c r="L653" i="1"/>
  <c r="L652" i="1" s="1"/>
  <c r="M653" i="1"/>
  <c r="M652" i="1" s="1"/>
  <c r="D654" i="1"/>
  <c r="D653" i="1"/>
  <c r="E638" i="1"/>
  <c r="F638" i="1"/>
  <c r="G638" i="1"/>
  <c r="H638" i="1"/>
  <c r="I638" i="1"/>
  <c r="J638" i="1"/>
  <c r="K638" i="1"/>
  <c r="L638" i="1"/>
  <c r="M638" i="1"/>
  <c r="E637" i="1"/>
  <c r="E636" i="1" s="1"/>
  <c r="F637" i="1"/>
  <c r="F636" i="1" s="1"/>
  <c r="G637" i="1"/>
  <c r="G636" i="1" s="1"/>
  <c r="H637" i="1"/>
  <c r="H636" i="1" s="1"/>
  <c r="I637" i="1"/>
  <c r="I636" i="1" s="1"/>
  <c r="J637" i="1"/>
  <c r="J636" i="1" s="1"/>
  <c r="K637" i="1"/>
  <c r="K636" i="1" s="1"/>
  <c r="L637" i="1"/>
  <c r="L636" i="1" s="1"/>
  <c r="M637" i="1"/>
  <c r="M636" i="1" s="1"/>
  <c r="D638" i="1"/>
  <c r="D637" i="1"/>
  <c r="D636" i="1" s="1"/>
  <c r="E627" i="1"/>
  <c r="F627" i="1"/>
  <c r="G627" i="1"/>
  <c r="H627" i="1"/>
  <c r="I627" i="1"/>
  <c r="J627" i="1"/>
  <c r="K627" i="1"/>
  <c r="L627" i="1"/>
  <c r="M627" i="1"/>
  <c r="E626" i="1"/>
  <c r="E625" i="1" s="1"/>
  <c r="F626" i="1"/>
  <c r="F625" i="1" s="1"/>
  <c r="G626" i="1"/>
  <c r="G625" i="1" s="1"/>
  <c r="H626" i="1"/>
  <c r="H625" i="1" s="1"/>
  <c r="I626" i="1"/>
  <c r="I625" i="1" s="1"/>
  <c r="J626" i="1"/>
  <c r="J625" i="1" s="1"/>
  <c r="K626" i="1"/>
  <c r="K625" i="1" s="1"/>
  <c r="L626" i="1"/>
  <c r="L625" i="1" s="1"/>
  <c r="M626" i="1"/>
  <c r="M625" i="1" s="1"/>
  <c r="D627" i="1"/>
  <c r="D626" i="1"/>
  <c r="D625" i="1" s="1"/>
  <c r="E614" i="1"/>
  <c r="F614" i="1"/>
  <c r="G614" i="1"/>
  <c r="H614" i="1"/>
  <c r="I614" i="1"/>
  <c r="J614" i="1"/>
  <c r="K614" i="1"/>
  <c r="L614" i="1"/>
  <c r="M614" i="1"/>
  <c r="E613" i="1"/>
  <c r="E612" i="1" s="1"/>
  <c r="F613" i="1"/>
  <c r="F612" i="1" s="1"/>
  <c r="G613" i="1"/>
  <c r="G612" i="1" s="1"/>
  <c r="H613" i="1"/>
  <c r="H612" i="1" s="1"/>
  <c r="I613" i="1"/>
  <c r="I612" i="1" s="1"/>
  <c r="J613" i="1"/>
  <c r="J612" i="1" s="1"/>
  <c r="K613" i="1"/>
  <c r="K612" i="1" s="1"/>
  <c r="L613" i="1"/>
  <c r="L612" i="1" s="1"/>
  <c r="M613" i="1"/>
  <c r="M612" i="1" s="1"/>
  <c r="D614" i="1"/>
  <c r="D613" i="1"/>
  <c r="E602" i="1"/>
  <c r="F602" i="1"/>
  <c r="G602" i="1"/>
  <c r="H602" i="1"/>
  <c r="I602" i="1"/>
  <c r="J602" i="1"/>
  <c r="K602" i="1"/>
  <c r="L602" i="1"/>
  <c r="M602" i="1"/>
  <c r="E601" i="1"/>
  <c r="E600" i="1" s="1"/>
  <c r="F601" i="1"/>
  <c r="G601" i="1"/>
  <c r="G600" i="1" s="1"/>
  <c r="H601" i="1"/>
  <c r="I601" i="1"/>
  <c r="J601" i="1"/>
  <c r="J600" i="1" s="1"/>
  <c r="K601" i="1"/>
  <c r="K600" i="1" s="1"/>
  <c r="L601" i="1"/>
  <c r="L600" i="1" s="1"/>
  <c r="M601" i="1"/>
  <c r="M600" i="1" s="1"/>
  <c r="D602" i="1"/>
  <c r="D601" i="1"/>
  <c r="D600" i="1" s="1"/>
  <c r="D612" i="1" l="1"/>
  <c r="D652" i="1"/>
  <c r="M660" i="1"/>
  <c r="M663" i="1"/>
  <c r="J660" i="1"/>
  <c r="J663" i="1"/>
  <c r="G660" i="1"/>
  <c r="G663" i="1"/>
  <c r="L660" i="1"/>
  <c r="L663" i="1"/>
  <c r="I660" i="1"/>
  <c r="I663" i="1"/>
  <c r="F660" i="1"/>
  <c r="F663" i="1"/>
  <c r="K660" i="1"/>
  <c r="K663" i="1"/>
  <c r="H660" i="1"/>
  <c r="H663" i="1"/>
  <c r="E660" i="1"/>
  <c r="E663" i="1"/>
  <c r="D107" i="1"/>
  <c r="I600" i="1"/>
  <c r="F600" i="1"/>
  <c r="H600" i="1"/>
  <c r="K107" i="1"/>
  <c r="J107" i="1"/>
  <c r="M661" i="1"/>
  <c r="G661" i="1"/>
  <c r="E107" i="1"/>
  <c r="H107" i="1"/>
  <c r="J661" i="1"/>
  <c r="M623" i="1"/>
  <c r="J623" i="1"/>
  <c r="G623" i="1"/>
  <c r="L661" i="1"/>
  <c r="I661" i="1"/>
  <c r="F661" i="1"/>
  <c r="D623" i="1"/>
  <c r="D661" i="1"/>
  <c r="K661" i="1"/>
  <c r="H661" i="1"/>
  <c r="E661" i="1"/>
  <c r="D622" i="1"/>
  <c r="D621" i="1" s="1"/>
  <c r="L622" i="1"/>
  <c r="I622" i="1"/>
  <c r="F622" i="1"/>
  <c r="L623" i="1"/>
  <c r="I623" i="1"/>
  <c r="F623" i="1"/>
  <c r="K623" i="1"/>
  <c r="H623" i="1"/>
  <c r="E623" i="1"/>
  <c r="D660" i="1"/>
  <c r="D659" i="1" s="1"/>
  <c r="M622" i="1"/>
  <c r="M621" i="1" s="1"/>
  <c r="J622" i="1"/>
  <c r="J621" i="1" s="1"/>
  <c r="G622" i="1"/>
  <c r="G621" i="1" s="1"/>
  <c r="K622" i="1"/>
  <c r="K621" i="1" s="1"/>
  <c r="H622" i="1"/>
  <c r="H621" i="1" s="1"/>
  <c r="E622" i="1"/>
  <c r="E621" i="1" s="1"/>
  <c r="I621" i="1" l="1"/>
  <c r="K659" i="1"/>
  <c r="L659" i="1"/>
  <c r="M659" i="1"/>
  <c r="L621" i="1"/>
  <c r="H659" i="1"/>
  <c r="I659" i="1"/>
  <c r="J659" i="1"/>
  <c r="F621" i="1"/>
  <c r="E659" i="1"/>
  <c r="F659" i="1"/>
  <c r="G659" i="1"/>
  <c r="E592" i="1"/>
  <c r="E588" i="1" s="1"/>
  <c r="F592" i="1"/>
  <c r="F588" i="1" s="1"/>
  <c r="G592" i="1"/>
  <c r="G588" i="1" s="1"/>
  <c r="H592" i="1"/>
  <c r="H588" i="1" s="1"/>
  <c r="I592" i="1"/>
  <c r="I588" i="1" s="1"/>
  <c r="J592" i="1"/>
  <c r="J588" i="1" s="1"/>
  <c r="K592" i="1"/>
  <c r="K588" i="1" s="1"/>
  <c r="L592" i="1"/>
  <c r="L588" i="1" s="1"/>
  <c r="M592" i="1"/>
  <c r="M588" i="1" s="1"/>
  <c r="E591" i="1"/>
  <c r="F591" i="1"/>
  <c r="G591" i="1"/>
  <c r="H591" i="1"/>
  <c r="I591" i="1"/>
  <c r="J591" i="1"/>
  <c r="K591" i="1"/>
  <c r="L591" i="1"/>
  <c r="M591" i="1"/>
  <c r="D592" i="1"/>
  <c r="D588" i="1" s="1"/>
  <c r="D591" i="1"/>
  <c r="E581" i="1"/>
  <c r="F581" i="1"/>
  <c r="G581" i="1"/>
  <c r="H581" i="1"/>
  <c r="I581" i="1"/>
  <c r="J581" i="1"/>
  <c r="K581" i="1"/>
  <c r="L581" i="1"/>
  <c r="M581" i="1"/>
  <c r="E580" i="1"/>
  <c r="E579" i="1" s="1"/>
  <c r="F580" i="1"/>
  <c r="F579" i="1" s="1"/>
  <c r="G580" i="1"/>
  <c r="G579" i="1" s="1"/>
  <c r="H580" i="1"/>
  <c r="H579" i="1" s="1"/>
  <c r="I580" i="1"/>
  <c r="I579" i="1" s="1"/>
  <c r="J580" i="1"/>
  <c r="J579" i="1" s="1"/>
  <c r="K580" i="1"/>
  <c r="K579" i="1" s="1"/>
  <c r="L580" i="1"/>
  <c r="L579" i="1" s="1"/>
  <c r="M580" i="1"/>
  <c r="M579" i="1" s="1"/>
  <c r="D581" i="1"/>
  <c r="D580" i="1"/>
  <c r="E573" i="1"/>
  <c r="F573" i="1"/>
  <c r="G573" i="1"/>
  <c r="H573" i="1"/>
  <c r="I573" i="1"/>
  <c r="J573" i="1"/>
  <c r="K573" i="1"/>
  <c r="L573" i="1"/>
  <c r="M573" i="1"/>
  <c r="E572" i="1"/>
  <c r="F572" i="1"/>
  <c r="G572" i="1"/>
  <c r="H572" i="1"/>
  <c r="I572" i="1"/>
  <c r="J572" i="1"/>
  <c r="K572" i="1"/>
  <c r="L572" i="1"/>
  <c r="M572" i="1"/>
  <c r="D573" i="1"/>
  <c r="D569" i="1" s="1"/>
  <c r="D572" i="1"/>
  <c r="E538" i="1"/>
  <c r="F538" i="1"/>
  <c r="G538" i="1"/>
  <c r="H538" i="1"/>
  <c r="I538" i="1"/>
  <c r="J538" i="1"/>
  <c r="K538" i="1"/>
  <c r="L538" i="1"/>
  <c r="M538" i="1"/>
  <c r="N538" i="1"/>
  <c r="E526" i="1"/>
  <c r="E522" i="1" s="1"/>
  <c r="F526" i="1"/>
  <c r="F522" i="1" s="1"/>
  <c r="G526" i="1"/>
  <c r="G522" i="1" s="1"/>
  <c r="H526" i="1"/>
  <c r="H522" i="1" s="1"/>
  <c r="I526" i="1"/>
  <c r="I522" i="1" s="1"/>
  <c r="J526" i="1"/>
  <c r="J522" i="1" s="1"/>
  <c r="K526" i="1"/>
  <c r="K522" i="1" s="1"/>
  <c r="L526" i="1"/>
  <c r="L522" i="1" s="1"/>
  <c r="M526" i="1"/>
  <c r="M522" i="1" s="1"/>
  <c r="E525" i="1"/>
  <c r="F525" i="1"/>
  <c r="G525" i="1"/>
  <c r="H525" i="1"/>
  <c r="I525" i="1"/>
  <c r="J525" i="1"/>
  <c r="K525" i="1"/>
  <c r="L525" i="1"/>
  <c r="M525" i="1"/>
  <c r="D526" i="1"/>
  <c r="D525" i="1"/>
  <c r="E505" i="1"/>
  <c r="F505" i="1"/>
  <c r="G505" i="1"/>
  <c r="H505" i="1"/>
  <c r="I505" i="1"/>
  <c r="J505" i="1"/>
  <c r="K505" i="1"/>
  <c r="L505" i="1"/>
  <c r="M505" i="1"/>
  <c r="E504" i="1"/>
  <c r="E503" i="1" s="1"/>
  <c r="F504" i="1"/>
  <c r="F503" i="1" s="1"/>
  <c r="G504" i="1"/>
  <c r="G503" i="1" s="1"/>
  <c r="H504" i="1"/>
  <c r="H503" i="1" s="1"/>
  <c r="I504" i="1"/>
  <c r="I503" i="1" s="1"/>
  <c r="J504" i="1"/>
  <c r="J503" i="1" s="1"/>
  <c r="K504" i="1"/>
  <c r="K503" i="1" s="1"/>
  <c r="L504" i="1"/>
  <c r="L503" i="1" s="1"/>
  <c r="M504" i="1"/>
  <c r="M503" i="1" s="1"/>
  <c r="D505" i="1"/>
  <c r="D504" i="1"/>
  <c r="E496" i="1"/>
  <c r="F496" i="1"/>
  <c r="G496" i="1"/>
  <c r="H496" i="1"/>
  <c r="I496" i="1"/>
  <c r="J496" i="1"/>
  <c r="K496" i="1"/>
  <c r="L496" i="1"/>
  <c r="M496" i="1"/>
  <c r="E495" i="1"/>
  <c r="E494" i="1" s="1"/>
  <c r="F495" i="1"/>
  <c r="F494" i="1" s="1"/>
  <c r="G495" i="1"/>
  <c r="G494" i="1" s="1"/>
  <c r="H495" i="1"/>
  <c r="H494" i="1" s="1"/>
  <c r="I495" i="1"/>
  <c r="I494" i="1" s="1"/>
  <c r="J495" i="1"/>
  <c r="J494" i="1" s="1"/>
  <c r="K495" i="1"/>
  <c r="K494" i="1" s="1"/>
  <c r="L495" i="1"/>
  <c r="L494" i="1" s="1"/>
  <c r="M495" i="1"/>
  <c r="M494" i="1" s="1"/>
  <c r="D496" i="1"/>
  <c r="D495" i="1"/>
  <c r="D494" i="1" s="1"/>
  <c r="M569" i="1" l="1"/>
  <c r="J569" i="1"/>
  <c r="G569" i="1"/>
  <c r="J521" i="1"/>
  <c r="J524" i="1"/>
  <c r="G521" i="1"/>
  <c r="G524" i="1"/>
  <c r="D521" i="1"/>
  <c r="D524" i="1"/>
  <c r="L521" i="1"/>
  <c r="L524" i="1"/>
  <c r="I521" i="1"/>
  <c r="I524" i="1"/>
  <c r="F521" i="1"/>
  <c r="F524" i="1"/>
  <c r="D571" i="1"/>
  <c r="L571" i="1"/>
  <c r="I571" i="1"/>
  <c r="F571" i="1"/>
  <c r="M587" i="1"/>
  <c r="M586" i="1" s="1"/>
  <c r="M590" i="1"/>
  <c r="J587" i="1"/>
  <c r="J586" i="1" s="1"/>
  <c r="J590" i="1"/>
  <c r="G587" i="1"/>
  <c r="G586" i="1" s="1"/>
  <c r="G590" i="1"/>
  <c r="K521" i="1"/>
  <c r="K520" i="1" s="1"/>
  <c r="K524" i="1"/>
  <c r="H521" i="1"/>
  <c r="H524" i="1"/>
  <c r="E521" i="1"/>
  <c r="E520" i="1" s="1"/>
  <c r="E524" i="1"/>
  <c r="K571" i="1"/>
  <c r="H571" i="1"/>
  <c r="E571" i="1"/>
  <c r="D587" i="1"/>
  <c r="D586" i="1" s="1"/>
  <c r="D590" i="1"/>
  <c r="L587" i="1"/>
  <c r="L586" i="1" s="1"/>
  <c r="L590" i="1"/>
  <c r="I587" i="1"/>
  <c r="I586" i="1" s="1"/>
  <c r="I590" i="1"/>
  <c r="F587" i="1"/>
  <c r="F586" i="1" s="1"/>
  <c r="F590" i="1"/>
  <c r="M521" i="1"/>
  <c r="M524" i="1"/>
  <c r="M571" i="1"/>
  <c r="J571" i="1"/>
  <c r="G571" i="1"/>
  <c r="K587" i="1"/>
  <c r="K586" i="1" s="1"/>
  <c r="K590" i="1"/>
  <c r="H587" i="1"/>
  <c r="H586" i="1" s="1"/>
  <c r="H590" i="1"/>
  <c r="E587" i="1"/>
  <c r="E586" i="1" s="1"/>
  <c r="E590" i="1"/>
  <c r="D503" i="1"/>
  <c r="K569" i="1"/>
  <c r="H569" i="1"/>
  <c r="E569" i="1"/>
  <c r="K513" i="1"/>
  <c r="E513" i="1"/>
  <c r="L569" i="1"/>
  <c r="I569" i="1"/>
  <c r="F569" i="1"/>
  <c r="D579" i="1"/>
  <c r="D522" i="1"/>
  <c r="D513" i="1" s="1"/>
  <c r="I513" i="1" l="1"/>
  <c r="I520" i="1"/>
  <c r="G513" i="1"/>
  <c r="G520" i="1"/>
  <c r="M513" i="1"/>
  <c r="M520" i="1"/>
  <c r="H513" i="1"/>
  <c r="H520" i="1"/>
  <c r="F513" i="1"/>
  <c r="F520" i="1"/>
  <c r="D520" i="1"/>
  <c r="L513" i="1"/>
  <c r="L520" i="1"/>
  <c r="J513" i="1"/>
  <c r="J520" i="1"/>
  <c r="E489" i="1"/>
  <c r="F489" i="1"/>
  <c r="G489" i="1"/>
  <c r="H489" i="1"/>
  <c r="I489" i="1"/>
  <c r="J489" i="1"/>
  <c r="K489" i="1"/>
  <c r="L489" i="1"/>
  <c r="M489" i="1"/>
  <c r="E488" i="1"/>
  <c r="E487" i="1" s="1"/>
  <c r="F488" i="1"/>
  <c r="F487" i="1" s="1"/>
  <c r="G488" i="1"/>
  <c r="G487" i="1" s="1"/>
  <c r="H488" i="1"/>
  <c r="H487" i="1" s="1"/>
  <c r="I488" i="1"/>
  <c r="I487" i="1" s="1"/>
  <c r="J488" i="1"/>
  <c r="J487" i="1" s="1"/>
  <c r="K488" i="1"/>
  <c r="K487" i="1" s="1"/>
  <c r="L488" i="1"/>
  <c r="L487" i="1" s="1"/>
  <c r="M488" i="1"/>
  <c r="M487" i="1" s="1"/>
  <c r="D489" i="1"/>
  <c r="D488" i="1"/>
  <c r="D487" i="1" s="1"/>
  <c r="E482" i="1"/>
  <c r="E478" i="1" s="1"/>
  <c r="F482" i="1"/>
  <c r="F478" i="1" s="1"/>
  <c r="G482" i="1"/>
  <c r="G478" i="1" s="1"/>
  <c r="H482" i="1"/>
  <c r="H478" i="1" s="1"/>
  <c r="I482" i="1"/>
  <c r="I478" i="1" s="1"/>
  <c r="J482" i="1"/>
  <c r="J478" i="1" s="1"/>
  <c r="K482" i="1"/>
  <c r="K478" i="1" s="1"/>
  <c r="L482" i="1"/>
  <c r="L478" i="1" s="1"/>
  <c r="M482" i="1"/>
  <c r="M478" i="1" s="1"/>
  <c r="E481" i="1"/>
  <c r="E477" i="1" s="1"/>
  <c r="F481" i="1"/>
  <c r="G481" i="1"/>
  <c r="G477" i="1" s="1"/>
  <c r="H481" i="1"/>
  <c r="H477" i="1" s="1"/>
  <c r="I481" i="1"/>
  <c r="J481" i="1"/>
  <c r="J477" i="1" s="1"/>
  <c r="K481" i="1"/>
  <c r="K477" i="1" s="1"/>
  <c r="L481" i="1"/>
  <c r="M481" i="1"/>
  <c r="M477" i="1" s="1"/>
  <c r="D482" i="1"/>
  <c r="D478" i="1" s="1"/>
  <c r="D481" i="1"/>
  <c r="E465" i="1"/>
  <c r="F465" i="1"/>
  <c r="G465" i="1"/>
  <c r="H465" i="1"/>
  <c r="I465" i="1"/>
  <c r="J465" i="1"/>
  <c r="K465" i="1"/>
  <c r="L465" i="1"/>
  <c r="M465" i="1"/>
  <c r="D465" i="1"/>
  <c r="D464" i="1"/>
  <c r="D463" i="1" s="1"/>
  <c r="E464" i="1"/>
  <c r="F464" i="1"/>
  <c r="G464" i="1"/>
  <c r="H464" i="1"/>
  <c r="I464" i="1"/>
  <c r="J464" i="1"/>
  <c r="K464" i="1"/>
  <c r="L464" i="1"/>
  <c r="M464" i="1"/>
  <c r="D480" i="1" l="1"/>
  <c r="K463" i="1"/>
  <c r="H463" i="1"/>
  <c r="M463" i="1"/>
  <c r="J463" i="1"/>
  <c r="G463" i="1"/>
  <c r="E463" i="1"/>
  <c r="D477" i="1"/>
  <c r="D476" i="1" s="1"/>
  <c r="L480" i="1"/>
  <c r="L477" i="1"/>
  <c r="I480" i="1"/>
  <c r="I477" i="1"/>
  <c r="F480" i="1"/>
  <c r="F477" i="1"/>
  <c r="K476" i="1"/>
  <c r="K480" i="1"/>
  <c r="H476" i="1"/>
  <c r="H480" i="1"/>
  <c r="E476" i="1"/>
  <c r="E480" i="1"/>
  <c r="L463" i="1"/>
  <c r="I463" i="1"/>
  <c r="F463" i="1"/>
  <c r="M480" i="1"/>
  <c r="J480" i="1"/>
  <c r="G476" i="1"/>
  <c r="G480" i="1"/>
  <c r="E454" i="1"/>
  <c r="E450" i="1" s="1"/>
  <c r="F454" i="1"/>
  <c r="F450" i="1" s="1"/>
  <c r="G454" i="1"/>
  <c r="G450" i="1" s="1"/>
  <c r="H454" i="1"/>
  <c r="H450" i="1" s="1"/>
  <c r="I454" i="1"/>
  <c r="I450" i="1" s="1"/>
  <c r="J454" i="1"/>
  <c r="J450" i="1" s="1"/>
  <c r="K454" i="1"/>
  <c r="K450" i="1" s="1"/>
  <c r="L454" i="1"/>
  <c r="L450" i="1" s="1"/>
  <c r="M454" i="1"/>
  <c r="M450" i="1" s="1"/>
  <c r="E453" i="1"/>
  <c r="F453" i="1"/>
  <c r="G453" i="1"/>
  <c r="H453" i="1"/>
  <c r="I453" i="1"/>
  <c r="J453" i="1"/>
  <c r="K453" i="1"/>
  <c r="L453" i="1"/>
  <c r="M453" i="1"/>
  <c r="D454" i="1"/>
  <c r="D450" i="1" s="1"/>
  <c r="D453" i="1"/>
  <c r="D452" i="1" s="1"/>
  <c r="D449" i="1" l="1"/>
  <c r="D448" i="1" s="1"/>
  <c r="I449" i="1"/>
  <c r="I448" i="1" s="1"/>
  <c r="I452" i="1"/>
  <c r="H449" i="1"/>
  <c r="H448" i="1" s="1"/>
  <c r="H452" i="1"/>
  <c r="E449" i="1"/>
  <c r="E448" i="1" s="1"/>
  <c r="E452" i="1"/>
  <c r="M449" i="1"/>
  <c r="M448" i="1" s="1"/>
  <c r="M452" i="1"/>
  <c r="J449" i="1"/>
  <c r="J448" i="1" s="1"/>
  <c r="J452" i="1"/>
  <c r="G449" i="1"/>
  <c r="G448" i="1" s="1"/>
  <c r="G452" i="1"/>
  <c r="F476" i="1"/>
  <c r="J476" i="1"/>
  <c r="I476" i="1"/>
  <c r="L449" i="1"/>
  <c r="L448" i="1" s="1"/>
  <c r="L452" i="1"/>
  <c r="F449" i="1"/>
  <c r="F448" i="1" s="1"/>
  <c r="F452" i="1"/>
  <c r="K449" i="1"/>
  <c r="K448" i="1" s="1"/>
  <c r="K452" i="1"/>
  <c r="L476" i="1"/>
  <c r="M476" i="1"/>
  <c r="E433" i="1"/>
  <c r="F433" i="1"/>
  <c r="G433" i="1"/>
  <c r="H433" i="1"/>
  <c r="I433" i="1"/>
  <c r="J433" i="1"/>
  <c r="K433" i="1"/>
  <c r="L433" i="1"/>
  <c r="M433" i="1"/>
  <c r="D433" i="1"/>
  <c r="E432" i="1"/>
  <c r="E431" i="1" s="1"/>
  <c r="F432" i="1"/>
  <c r="G432" i="1"/>
  <c r="H432" i="1"/>
  <c r="H431" i="1" s="1"/>
  <c r="I432" i="1"/>
  <c r="J432" i="1"/>
  <c r="K432" i="1"/>
  <c r="K431" i="1" s="1"/>
  <c r="L432" i="1"/>
  <c r="M432" i="1"/>
  <c r="D432" i="1"/>
  <c r="D431" i="1" s="1"/>
  <c r="L431" i="1" l="1"/>
  <c r="I431" i="1"/>
  <c r="F431" i="1"/>
  <c r="M431" i="1"/>
  <c r="J431" i="1"/>
  <c r="G431" i="1"/>
  <c r="E427" i="1"/>
  <c r="E425" i="1" s="1"/>
  <c r="F427" i="1"/>
  <c r="F425" i="1" s="1"/>
  <c r="G427" i="1"/>
  <c r="G425" i="1" s="1"/>
  <c r="H427" i="1"/>
  <c r="H425" i="1" s="1"/>
  <c r="I427" i="1"/>
  <c r="I425" i="1" s="1"/>
  <c r="J427" i="1"/>
  <c r="J425" i="1" s="1"/>
  <c r="K427" i="1"/>
  <c r="K425" i="1" s="1"/>
  <c r="L427" i="1"/>
  <c r="L425" i="1" s="1"/>
  <c r="M427" i="1"/>
  <c r="M425" i="1" s="1"/>
  <c r="N427" i="1"/>
  <c r="O427" i="1"/>
  <c r="D427" i="1"/>
  <c r="D425" i="1" s="1"/>
  <c r="E419" i="1"/>
  <c r="E416" i="1" s="1"/>
  <c r="F419" i="1"/>
  <c r="F416" i="1" s="1"/>
  <c r="G419" i="1"/>
  <c r="G416" i="1" s="1"/>
  <c r="H419" i="1"/>
  <c r="H416" i="1" s="1"/>
  <c r="I419" i="1"/>
  <c r="I416" i="1" s="1"/>
  <c r="J419" i="1"/>
  <c r="J416" i="1" s="1"/>
  <c r="K419" i="1"/>
  <c r="K416" i="1" s="1"/>
  <c r="L419" i="1"/>
  <c r="L416" i="1" s="1"/>
  <c r="M419" i="1"/>
  <c r="M416" i="1" s="1"/>
  <c r="E405" i="1" l="1"/>
  <c r="E401" i="1" s="1"/>
  <c r="F405" i="1"/>
  <c r="F401" i="1" s="1"/>
  <c r="G405" i="1"/>
  <c r="G401" i="1" s="1"/>
  <c r="H405" i="1"/>
  <c r="H401" i="1" s="1"/>
  <c r="I405" i="1"/>
  <c r="I401" i="1" s="1"/>
  <c r="J405" i="1"/>
  <c r="J401" i="1" s="1"/>
  <c r="K405" i="1"/>
  <c r="K401" i="1" s="1"/>
  <c r="L405" i="1"/>
  <c r="L401" i="1" s="1"/>
  <c r="M405" i="1"/>
  <c r="M401" i="1" s="1"/>
  <c r="D405" i="1"/>
  <c r="D401" i="1" s="1"/>
  <c r="E372" i="1"/>
  <c r="E370" i="1" s="1"/>
  <c r="F372" i="1"/>
  <c r="F370" i="1" s="1"/>
  <c r="G372" i="1"/>
  <c r="G370" i="1" s="1"/>
  <c r="H372" i="1"/>
  <c r="H370" i="1" s="1"/>
  <c r="I372" i="1"/>
  <c r="I370" i="1" s="1"/>
  <c r="J372" i="1"/>
  <c r="J370" i="1" s="1"/>
  <c r="K372" i="1"/>
  <c r="K370" i="1" s="1"/>
  <c r="L372" i="1"/>
  <c r="L370" i="1" s="1"/>
  <c r="M372" i="1"/>
  <c r="M370" i="1" s="1"/>
  <c r="N372" i="1"/>
  <c r="N370" i="1" s="1"/>
  <c r="O372" i="1"/>
  <c r="O370" i="1" s="1"/>
  <c r="D372" i="1"/>
  <c r="D370" i="1" s="1"/>
  <c r="E358" i="1"/>
  <c r="F358" i="1"/>
  <c r="G358" i="1"/>
  <c r="H358" i="1"/>
  <c r="I358" i="1"/>
  <c r="J358" i="1"/>
  <c r="K358" i="1"/>
  <c r="L358" i="1"/>
  <c r="M358" i="1"/>
  <c r="N358" i="1"/>
  <c r="O358" i="1"/>
  <c r="D358" i="1"/>
  <c r="D356" i="1" l="1"/>
  <c r="F356" i="1"/>
  <c r="E356" i="1"/>
  <c r="L356" i="1"/>
  <c r="I356" i="1"/>
  <c r="K356" i="1"/>
  <c r="H356" i="1"/>
  <c r="M356" i="1"/>
  <c r="J356" i="1"/>
  <c r="G356" i="1"/>
  <c r="E364" i="1"/>
  <c r="E350" i="1" s="1"/>
  <c r="F364" i="1"/>
  <c r="F350" i="1" s="1"/>
  <c r="G364" i="1"/>
  <c r="G350" i="1" s="1"/>
  <c r="H364" i="1"/>
  <c r="H350" i="1" s="1"/>
  <c r="I364" i="1"/>
  <c r="I350" i="1" s="1"/>
  <c r="J364" i="1"/>
  <c r="J350" i="1" s="1"/>
  <c r="K364" i="1"/>
  <c r="K350" i="1" s="1"/>
  <c r="L364" i="1"/>
  <c r="L350" i="1" s="1"/>
  <c r="M364" i="1"/>
  <c r="M350" i="1" s="1"/>
  <c r="D364" i="1"/>
  <c r="D350" i="1" s="1"/>
  <c r="M313" i="1" l="1"/>
  <c r="L313" i="1"/>
  <c r="E299" i="1"/>
  <c r="E295" i="1" s="1"/>
  <c r="E291" i="1" s="1"/>
  <c r="F299" i="1"/>
  <c r="F295" i="1" s="1"/>
  <c r="F291" i="1" s="1"/>
  <c r="G299" i="1"/>
  <c r="G295" i="1" s="1"/>
  <c r="G291" i="1" s="1"/>
  <c r="H299" i="1"/>
  <c r="H295" i="1" s="1"/>
  <c r="H291" i="1" s="1"/>
  <c r="I299" i="1"/>
  <c r="I295" i="1" s="1"/>
  <c r="I291" i="1" s="1"/>
  <c r="J299" i="1"/>
  <c r="J295" i="1" s="1"/>
  <c r="J291" i="1" s="1"/>
  <c r="K299" i="1"/>
  <c r="K295" i="1" s="1"/>
  <c r="K291" i="1" s="1"/>
  <c r="L299" i="1"/>
  <c r="M299" i="1"/>
  <c r="M295" i="1" s="1"/>
  <c r="M291" i="1" s="1"/>
  <c r="E298" i="1"/>
  <c r="F298" i="1"/>
  <c r="G298" i="1"/>
  <c r="H298" i="1"/>
  <c r="I298" i="1"/>
  <c r="J298" i="1"/>
  <c r="J297" i="1" s="1"/>
  <c r="K298" i="1"/>
  <c r="K297" i="1" s="1"/>
  <c r="L298" i="1"/>
  <c r="L297" i="1" s="1"/>
  <c r="M298" i="1"/>
  <c r="M297" i="1" s="1"/>
  <c r="D299" i="1"/>
  <c r="D295" i="1" s="1"/>
  <c r="D291" i="1" s="1"/>
  <c r="D298" i="1"/>
  <c r="E272" i="1"/>
  <c r="J272" i="1"/>
  <c r="K272" i="1"/>
  <c r="E271" i="1"/>
  <c r="E270" i="1" s="1"/>
  <c r="J271" i="1"/>
  <c r="J270" i="1" s="1"/>
  <c r="K271" i="1"/>
  <c r="K270" i="1" s="1"/>
  <c r="D272" i="1"/>
  <c r="D271" i="1"/>
  <c r="D270" i="1" s="1"/>
  <c r="D297" i="1" l="1"/>
  <c r="L295" i="1"/>
  <c r="L291" i="1" s="1"/>
  <c r="H294" i="1"/>
  <c r="H293" i="1" s="1"/>
  <c r="H297" i="1"/>
  <c r="E294" i="1"/>
  <c r="E293" i="1" s="1"/>
  <c r="E297" i="1"/>
  <c r="G294" i="1"/>
  <c r="G293" i="1" s="1"/>
  <c r="G297" i="1"/>
  <c r="D294" i="1"/>
  <c r="D293" i="1" s="1"/>
  <c r="I294" i="1"/>
  <c r="I293" i="1" s="1"/>
  <c r="I297" i="1"/>
  <c r="F294" i="1"/>
  <c r="F293" i="1" s="1"/>
  <c r="F297" i="1"/>
  <c r="M279" i="1"/>
  <c r="M272" i="1" s="1"/>
  <c r="L279" i="1"/>
  <c r="L272" i="1" s="1"/>
  <c r="I279" i="1"/>
  <c r="I272" i="1" s="1"/>
  <c r="H279" i="1"/>
  <c r="H272" i="1" s="1"/>
  <c r="G279" i="1"/>
  <c r="G272" i="1" s="1"/>
  <c r="F279" i="1"/>
  <c r="F272" i="1" s="1"/>
  <c r="E253" i="1"/>
  <c r="F253" i="1"/>
  <c r="G253" i="1"/>
  <c r="H253" i="1"/>
  <c r="I253" i="1"/>
  <c r="J253" i="1"/>
  <c r="K253" i="1"/>
  <c r="L253" i="1"/>
  <c r="M253" i="1"/>
  <c r="D253" i="1"/>
  <c r="D252" i="1"/>
  <c r="D251" i="1" s="1"/>
  <c r="E252" i="1"/>
  <c r="F252" i="1"/>
  <c r="G252" i="1"/>
  <c r="H252" i="1"/>
  <c r="I252" i="1"/>
  <c r="J252" i="1"/>
  <c r="K252" i="1"/>
  <c r="L252" i="1"/>
  <c r="M252" i="1"/>
  <c r="K251" i="1" l="1"/>
  <c r="H251" i="1"/>
  <c r="E251" i="1"/>
  <c r="M251" i="1"/>
  <c r="J251" i="1"/>
  <c r="L251" i="1"/>
  <c r="I251" i="1"/>
  <c r="F251" i="1"/>
  <c r="G251" i="1"/>
  <c r="E73" i="1"/>
  <c r="E69" i="1" s="1"/>
  <c r="F73" i="1"/>
  <c r="F69" i="1" s="1"/>
  <c r="G73" i="1"/>
  <c r="G69" i="1" s="1"/>
  <c r="H73" i="1"/>
  <c r="H69" i="1" s="1"/>
  <c r="I73" i="1"/>
  <c r="I69" i="1" s="1"/>
  <c r="J73" i="1"/>
  <c r="J69" i="1" s="1"/>
  <c r="K73" i="1"/>
  <c r="K69" i="1" s="1"/>
  <c r="L73" i="1"/>
  <c r="L69" i="1" s="1"/>
  <c r="M73" i="1"/>
  <c r="M69" i="1" s="1"/>
  <c r="E72" i="1"/>
  <c r="F72" i="1"/>
  <c r="G72" i="1"/>
  <c r="H72" i="1"/>
  <c r="I72" i="1"/>
  <c r="J72" i="1"/>
  <c r="K72" i="1"/>
  <c r="L72" i="1"/>
  <c r="M72" i="1"/>
  <c r="D73" i="1"/>
  <c r="D69" i="1" s="1"/>
  <c r="D72" i="1"/>
  <c r="D71" i="1" s="1"/>
  <c r="D68" i="1" l="1"/>
  <c r="D67" i="1" s="1"/>
  <c r="L71" i="1"/>
  <c r="L68" i="1"/>
  <c r="L67" i="1" s="1"/>
  <c r="I68" i="1"/>
  <c r="I67" i="1" s="1"/>
  <c r="I71" i="1"/>
  <c r="F68" i="1"/>
  <c r="F67" i="1" s="1"/>
  <c r="F71" i="1"/>
  <c r="H68" i="1"/>
  <c r="H67" i="1" s="1"/>
  <c r="H71" i="1"/>
  <c r="E68" i="1"/>
  <c r="E67" i="1" s="1"/>
  <c r="E71" i="1"/>
  <c r="K68" i="1"/>
  <c r="K67" i="1" s="1"/>
  <c r="K71" i="1"/>
  <c r="M71" i="1"/>
  <c r="M68" i="1"/>
  <c r="M67" i="1" s="1"/>
  <c r="J68" i="1"/>
  <c r="J67" i="1" s="1"/>
  <c r="J71" i="1"/>
  <c r="G71" i="1"/>
  <c r="G68" i="1"/>
  <c r="G67" i="1" s="1"/>
  <c r="E61" i="1"/>
  <c r="F61" i="1"/>
  <c r="G61" i="1"/>
  <c r="H61" i="1"/>
  <c r="I61" i="1"/>
  <c r="J61" i="1"/>
  <c r="K61" i="1"/>
  <c r="L61" i="1"/>
  <c r="M61" i="1"/>
  <c r="E60" i="1"/>
  <c r="E59" i="1" s="1"/>
  <c r="F60" i="1"/>
  <c r="F59" i="1" s="1"/>
  <c r="G60" i="1"/>
  <c r="G59" i="1" s="1"/>
  <c r="H60" i="1"/>
  <c r="H59" i="1" s="1"/>
  <c r="I60" i="1"/>
  <c r="I59" i="1" s="1"/>
  <c r="J60" i="1"/>
  <c r="J59" i="1" s="1"/>
  <c r="K60" i="1"/>
  <c r="K59" i="1" s="1"/>
  <c r="L60" i="1"/>
  <c r="L59" i="1" s="1"/>
  <c r="M60" i="1"/>
  <c r="M59" i="1" s="1"/>
  <c r="D61" i="1"/>
  <c r="D60" i="1"/>
  <c r="E43" i="1"/>
  <c r="E23" i="1" s="1"/>
  <c r="F43" i="1"/>
  <c r="G43" i="1"/>
  <c r="H43" i="1"/>
  <c r="H23" i="1" s="1"/>
  <c r="I43" i="1"/>
  <c r="J43" i="1"/>
  <c r="K43" i="1"/>
  <c r="K23" i="1" s="1"/>
  <c r="L43" i="1"/>
  <c r="M43" i="1"/>
  <c r="N43" i="1"/>
  <c r="O43" i="1"/>
  <c r="D43" i="1"/>
  <c r="N42" i="1"/>
  <c r="O42" i="1"/>
  <c r="E42" i="1"/>
  <c r="F42" i="1"/>
  <c r="F22" i="1" s="1"/>
  <c r="G42" i="1"/>
  <c r="G22" i="1" s="1"/>
  <c r="H42" i="1"/>
  <c r="I42" i="1"/>
  <c r="I22" i="1" s="1"/>
  <c r="J42" i="1"/>
  <c r="J22" i="1" s="1"/>
  <c r="K42" i="1"/>
  <c r="L42" i="1"/>
  <c r="L22" i="1" s="1"/>
  <c r="M42" i="1"/>
  <c r="M22" i="1" s="1"/>
  <c r="D42" i="1"/>
  <c r="D41" i="1" s="1"/>
  <c r="E45" i="1"/>
  <c r="F45" i="1"/>
  <c r="G45" i="1"/>
  <c r="H45" i="1"/>
  <c r="I45" i="1"/>
  <c r="J45" i="1"/>
  <c r="K45" i="1"/>
  <c r="L45" i="1"/>
  <c r="M45" i="1"/>
  <c r="D45" i="1"/>
  <c r="D59" i="1" l="1"/>
  <c r="D23" i="1"/>
  <c r="M23" i="1"/>
  <c r="M19" i="1" s="1"/>
  <c r="M14" i="1" s="1"/>
  <c r="J23" i="1"/>
  <c r="J19" i="1" s="1"/>
  <c r="J14" i="1" s="1"/>
  <c r="G23" i="1"/>
  <c r="G19" i="1" s="1"/>
  <c r="G14" i="1" s="1"/>
  <c r="L23" i="1"/>
  <c r="L21" i="1" s="1"/>
  <c r="I23" i="1"/>
  <c r="F23" i="1"/>
  <c r="F21" i="1" s="1"/>
  <c r="D22" i="1"/>
  <c r="K41" i="1"/>
  <c r="K22" i="1"/>
  <c r="H41" i="1"/>
  <c r="H22" i="1"/>
  <c r="E41" i="1"/>
  <c r="E22" i="1"/>
  <c r="E21" i="1" s="1"/>
  <c r="M41" i="1"/>
  <c r="J41" i="1"/>
  <c r="G41" i="1"/>
  <c r="L41" i="1"/>
  <c r="I41" i="1"/>
  <c r="F41" i="1"/>
  <c r="K19" i="1"/>
  <c r="K14" i="1" s="1"/>
  <c r="H19" i="1"/>
  <c r="H14" i="1" s="1"/>
  <c r="E19" i="1"/>
  <c r="E14" i="1" s="1"/>
  <c r="L19" i="1"/>
  <c r="L14" i="1" s="1"/>
  <c r="I19" i="1"/>
  <c r="I14" i="1" s="1"/>
  <c r="F19" i="1"/>
  <c r="F14" i="1" s="1"/>
  <c r="D19" i="1"/>
  <c r="D14" i="1" s="1"/>
  <c r="K21" i="1"/>
  <c r="H21" i="1"/>
  <c r="H548" i="1"/>
  <c r="D18" i="1" l="1"/>
  <c r="D21" i="1"/>
  <c r="G21" i="1"/>
  <c r="M21" i="1"/>
  <c r="J21" i="1"/>
  <c r="I21" i="1"/>
  <c r="J18" i="1"/>
  <c r="H18" i="1"/>
  <c r="I18" i="1"/>
  <c r="K18" i="1"/>
  <c r="L18" i="1"/>
  <c r="M18" i="1"/>
  <c r="G18" i="1"/>
  <c r="E18" i="1"/>
  <c r="F18" i="1"/>
  <c r="M305" i="1"/>
  <c r="M304" i="1" s="1"/>
  <c r="L305" i="1"/>
  <c r="L304" i="1" s="1"/>
  <c r="K305" i="1"/>
  <c r="K304" i="1" s="1"/>
  <c r="J305" i="1"/>
  <c r="J304" i="1" s="1"/>
  <c r="G17" i="1" l="1"/>
  <c r="F17" i="1"/>
  <c r="D17" i="1"/>
  <c r="I17" i="1"/>
  <c r="E17" i="1"/>
  <c r="L17" i="1"/>
  <c r="K17" i="1"/>
  <c r="J17" i="1"/>
  <c r="M17" i="1"/>
  <c r="H17" i="1"/>
  <c r="L294" i="1"/>
  <c r="L293" i="1" s="1"/>
  <c r="J294" i="1"/>
  <c r="J293" i="1" s="1"/>
  <c r="M294" i="1"/>
  <c r="M293" i="1" s="1"/>
  <c r="K294" i="1"/>
  <c r="K293" i="1" s="1"/>
  <c r="M584" i="1" l="1"/>
  <c r="M568" i="1" s="1"/>
  <c r="M567" i="1" s="1"/>
  <c r="L584" i="1"/>
  <c r="L568" i="1" s="1"/>
  <c r="L567" i="1" s="1"/>
  <c r="K584" i="1"/>
  <c r="K568" i="1" s="1"/>
  <c r="K567" i="1" s="1"/>
  <c r="J584" i="1"/>
  <c r="J568" i="1" s="1"/>
  <c r="J567" i="1" s="1"/>
  <c r="I584" i="1"/>
  <c r="I568" i="1" s="1"/>
  <c r="I567" i="1" s="1"/>
  <c r="H584" i="1"/>
  <c r="H568" i="1" s="1"/>
  <c r="H567" i="1" s="1"/>
  <c r="G584" i="1"/>
  <c r="G568" i="1" s="1"/>
  <c r="G567" i="1" s="1"/>
  <c r="F584" i="1"/>
  <c r="F568" i="1" s="1"/>
  <c r="F567" i="1" s="1"/>
  <c r="E584" i="1"/>
  <c r="E568" i="1" s="1"/>
  <c r="E567" i="1" s="1"/>
  <c r="D584" i="1"/>
  <c r="D568" i="1" s="1"/>
  <c r="D567" i="1" s="1"/>
  <c r="E540" i="1" l="1"/>
  <c r="F540" i="1"/>
  <c r="G540" i="1"/>
  <c r="H540" i="1"/>
  <c r="H537" i="1" s="1"/>
  <c r="H536" i="1" s="1"/>
  <c r="I540" i="1"/>
  <c r="J540" i="1"/>
  <c r="K540" i="1"/>
  <c r="L540" i="1"/>
  <c r="M540" i="1"/>
  <c r="D540" i="1"/>
  <c r="E548" i="1"/>
  <c r="F548" i="1"/>
  <c r="G548" i="1"/>
  <c r="I548" i="1"/>
  <c r="J548" i="1"/>
  <c r="K548" i="1"/>
  <c r="L548" i="1"/>
  <c r="M548" i="1"/>
  <c r="D548" i="1"/>
  <c r="D537" i="1" l="1"/>
  <c r="D536" i="1" s="1"/>
  <c r="E537" i="1"/>
  <c r="E536" i="1" s="1"/>
  <c r="J537" i="1"/>
  <c r="J536" i="1" s="1"/>
  <c r="G537" i="1"/>
  <c r="G536" i="1" s="1"/>
  <c r="I537" i="1"/>
  <c r="I536" i="1" s="1"/>
  <c r="F537" i="1"/>
  <c r="F536" i="1" s="1"/>
  <c r="K537" i="1"/>
  <c r="K536" i="1" s="1"/>
  <c r="M547" i="1"/>
  <c r="M537" i="1" s="1"/>
  <c r="M536" i="1" s="1"/>
  <c r="L547" i="1"/>
  <c r="L537" i="1" s="1"/>
  <c r="L536" i="1" s="1"/>
  <c r="E378" i="1" l="1"/>
  <c r="E377" i="1" s="1"/>
  <c r="F378" i="1"/>
  <c r="F377" i="1" s="1"/>
  <c r="G378" i="1"/>
  <c r="G377" i="1" s="1"/>
  <c r="H378" i="1"/>
  <c r="H377" i="1" s="1"/>
  <c r="I378" i="1"/>
  <c r="I377" i="1" s="1"/>
  <c r="J378" i="1"/>
  <c r="J377" i="1" s="1"/>
  <c r="K378" i="1"/>
  <c r="K377" i="1" s="1"/>
  <c r="L378" i="1"/>
  <c r="L377" i="1" s="1"/>
  <c r="M378" i="1"/>
  <c r="M377" i="1" s="1"/>
  <c r="E363" i="1"/>
  <c r="F363" i="1"/>
  <c r="G363" i="1"/>
  <c r="G349" i="1" s="1"/>
  <c r="H363" i="1"/>
  <c r="I363" i="1"/>
  <c r="J363" i="1"/>
  <c r="J349" i="1" s="1"/>
  <c r="K363" i="1"/>
  <c r="L363" i="1"/>
  <c r="M363" i="1"/>
  <c r="M349" i="1" s="1"/>
  <c r="D363" i="1"/>
  <c r="F271" i="1"/>
  <c r="F270" i="1" s="1"/>
  <c r="G271" i="1"/>
  <c r="G270" i="1" s="1"/>
  <c r="H271" i="1"/>
  <c r="I271" i="1"/>
  <c r="L271" i="1"/>
  <c r="L270" i="1" s="1"/>
  <c r="M271" i="1"/>
  <c r="M270" i="1" s="1"/>
  <c r="I270" i="1" l="1"/>
  <c r="H270" i="1"/>
  <c r="D362" i="1"/>
  <c r="D349" i="1"/>
  <c r="D348" i="1" s="1"/>
  <c r="I362" i="1"/>
  <c r="I349" i="1"/>
  <c r="I348" i="1" s="1"/>
  <c r="F362" i="1"/>
  <c r="F349" i="1"/>
  <c r="F348" i="1" s="1"/>
  <c r="L362" i="1"/>
  <c r="L349" i="1"/>
  <c r="L348" i="1" s="1"/>
  <c r="K362" i="1"/>
  <c r="K349" i="1"/>
  <c r="K348" i="1" s="1"/>
  <c r="H362" i="1"/>
  <c r="H349" i="1"/>
  <c r="H348" i="1" s="1"/>
  <c r="E362" i="1"/>
  <c r="E349" i="1"/>
  <c r="E348" i="1" s="1"/>
  <c r="M348" i="1"/>
  <c r="M362" i="1"/>
  <c r="J348" i="1"/>
  <c r="J362" i="1"/>
  <c r="G348" i="1"/>
  <c r="G362" i="1"/>
  <c r="J290" i="1"/>
  <c r="J289" i="1" l="1"/>
  <c r="J13" i="1"/>
  <c r="J12" i="1" s="1"/>
  <c r="M290" i="1"/>
  <c r="M289" i="1" s="1"/>
  <c r="G290" i="1"/>
  <c r="G289" i="1" s="1"/>
  <c r="D290" i="1"/>
  <c r="I290" i="1"/>
  <c r="F290" i="1"/>
  <c r="F289" i="1" s="1"/>
  <c r="H290" i="1"/>
  <c r="L290" i="1"/>
  <c r="L289" i="1" s="1"/>
  <c r="E290" i="1"/>
  <c r="K290" i="1"/>
  <c r="K289" i="1" l="1"/>
  <c r="K13" i="1"/>
  <c r="K12" i="1" s="1"/>
  <c r="H289" i="1"/>
  <c r="H13" i="1"/>
  <c r="H12" i="1" s="1"/>
  <c r="D289" i="1"/>
  <c r="D13" i="1"/>
  <c r="E289" i="1"/>
  <c r="E13" i="1"/>
  <c r="I289" i="1"/>
  <c r="I13" i="1"/>
  <c r="I12" i="1" s="1"/>
  <c r="E12" i="1"/>
  <c r="D12" i="1"/>
  <c r="F178" i="1"/>
  <c r="F177" i="1" s="1"/>
  <c r="G178" i="1"/>
  <c r="G177" i="1" s="1"/>
  <c r="L183" i="1"/>
  <c r="L178" i="1" s="1"/>
  <c r="L177" i="1" s="1"/>
  <c r="M183" i="1"/>
  <c r="M178" i="1" s="1"/>
  <c r="M177" i="1" s="1"/>
  <c r="L108" i="1" l="1"/>
  <c r="G108" i="1"/>
  <c r="M108" i="1"/>
  <c r="F108" i="1"/>
  <c r="G107" i="1" l="1"/>
  <c r="G13" i="1"/>
  <c r="G12" i="1" s="1"/>
  <c r="F107" i="1"/>
  <c r="F13" i="1"/>
  <c r="F12" i="1" s="1"/>
  <c r="L107" i="1"/>
  <c r="L13" i="1"/>
  <c r="M107" i="1"/>
  <c r="M13" i="1"/>
  <c r="M12" i="1" s="1"/>
  <c r="L12" i="1"/>
</calcChain>
</file>

<file path=xl/sharedStrings.xml><?xml version="1.0" encoding="utf-8"?>
<sst xmlns="http://schemas.openxmlformats.org/spreadsheetml/2006/main" count="1268" uniqueCount="558">
  <si>
    <t>Отчет</t>
  </si>
  <si>
    <t>о ходе реализации муниципальных программ (финансирование программ)</t>
  </si>
  <si>
    <t>№ п/п</t>
  </si>
  <si>
    <t xml:space="preserve">Наименование  программных мероприятий </t>
  </si>
  <si>
    <t>Срок реализации программы</t>
  </si>
  <si>
    <t>Объемы финансирования, тыс. рублей</t>
  </si>
  <si>
    <t>Уровень освоения финансовых средств (%)</t>
  </si>
  <si>
    <t xml:space="preserve">Наименование целевых показателей (индикаторов) определяющих результативность реализации мероприятий </t>
  </si>
  <si>
    <t>Планируемые  значения целевых показателей</t>
  </si>
  <si>
    <t>Фактически достигнутые значения целевых показателей</t>
  </si>
  <si>
    <t>Уровень достижения, (%)</t>
  </si>
  <si>
    <t>всего</t>
  </si>
  <si>
    <t>федеральный      бюджет</t>
  </si>
  <si>
    <t>областной бюджет</t>
  </si>
  <si>
    <t>местные бюджеты</t>
  </si>
  <si>
    <t>внебюджетные источники</t>
  </si>
  <si>
    <t>план</t>
  </si>
  <si>
    <t>факт</t>
  </si>
  <si>
    <t>Всего по программам</t>
  </si>
  <si>
    <t>Лискинского муниципального районаВоронежской области</t>
  </si>
  <si>
    <t>1.</t>
  </si>
  <si>
    <t>"Обеспечение общественного порядка и противодействие преступности на 2014-2020 годы"</t>
  </si>
  <si>
    <t>х</t>
  </si>
  <si>
    <t>1.1.</t>
  </si>
  <si>
    <t>Подпрограмма №1 "Комплексные меры профилактики правонарушений в Лискинском муниципальном районе на 2014-2020 гг."</t>
  </si>
  <si>
    <t>1.1.1.</t>
  </si>
  <si>
    <t>Количество действующих камер наружного видеонаблюдения</t>
  </si>
  <si>
    <t>1.1.2.</t>
  </si>
  <si>
    <t>Количество культурно-массовых мероприятий, акций, направленных на формирование здорового образа жизни</t>
  </si>
  <si>
    <t>Количество проверок мест массового отдыха молодежи</t>
  </si>
  <si>
    <t>Количество детей "группы риска", привлеченных к занятиям в кружках и спортивных секциях</t>
  </si>
  <si>
    <t>Количество проведенных мероприятий по воспитанию патриотизма, нравственности</t>
  </si>
  <si>
    <t>ув. в 8,3 раза</t>
  </si>
  <si>
    <t>ув. в 3 раза</t>
  </si>
  <si>
    <t>ув. в 2,4 раза</t>
  </si>
  <si>
    <t>ув. в 2,3 раза</t>
  </si>
  <si>
    <t>Количество созданных в летний период лагерей с дневным пребыванием</t>
  </si>
  <si>
    <t>42 (отдохнувших детей 1800 человек)</t>
  </si>
  <si>
    <t>43 (отдохнувших детей 1829 человек)</t>
  </si>
  <si>
    <t>1.1.3.</t>
  </si>
  <si>
    <t>Количество систем громкоговорящей связи в местах с массовым пребыванием людей</t>
  </si>
  <si>
    <t>Количество сообщений о фактах коррупции</t>
  </si>
  <si>
    <t>1.2.</t>
  </si>
  <si>
    <t>Подпрограмма №2 "Комплексные меры противодействия злоупотреблению наркотиками и их незаконному обороту в Лискинском муниципальном районе на 2014-2020 гг."</t>
  </si>
  <si>
    <t>1.2.1.</t>
  </si>
  <si>
    <t>Количество щитов с наглядной агитацией за здоровый образ жизни</t>
  </si>
  <si>
    <t>1.2.2.</t>
  </si>
  <si>
    <t>Количество проведенных массовых профилактических акций и количество людей, принявших участие</t>
  </si>
  <si>
    <t>3 и 
400 чел.</t>
  </si>
  <si>
    <t>3 и 
420 чел.</t>
  </si>
  <si>
    <t>Количество учащихся, принявших участие в мероприятиях, направленных на формирование здорового образа жизни</t>
  </si>
  <si>
    <t xml:space="preserve"> ув. в 4,5 раза</t>
  </si>
  <si>
    <t>Количество лекций и треннингов в учебных заведениях о вреде наркомана</t>
  </si>
  <si>
    <t>80 и 
3000 чел.</t>
  </si>
  <si>
    <t>212 и 
13575 чел.</t>
  </si>
  <si>
    <t>ув. в 2,7 раза</t>
  </si>
  <si>
    <t>Количество учащихся, принявших участие в психологическом тестировании</t>
  </si>
  <si>
    <t>2.</t>
  </si>
  <si>
    <t>"Развитие образования Лискинского муниципального района Воронежской области на 2014-2020 годы"</t>
  </si>
  <si>
    <t>2.1.</t>
  </si>
  <si>
    <t>Подпрограмма №1 "Развитие дошкольного образования"</t>
  </si>
  <si>
    <t>2.1.1.</t>
  </si>
  <si>
    <t>2.2.</t>
  </si>
  <si>
    <t>Подпрограмма №2 "Развитие общего образования"</t>
  </si>
  <si>
    <t>2.2.1.</t>
  </si>
  <si>
    <t>2.2.2.</t>
  </si>
  <si>
    <t>2.2.3.</t>
  </si>
  <si>
    <t>Отношение среднего балла ЕГЭ (в расчете на 1 предмет) в 10% школ с лучшими результатами ЕГЭ к среднему баллу ЕГЭ (в расчете на 1 предмет) в 10% школ с худшими результатами ЕГЭ</t>
  </si>
  <si>
    <r>
      <rPr>
        <u/>
        <sz val="10"/>
        <color theme="1"/>
        <rFont val="Times New Roman"/>
        <family val="1"/>
        <charset val="204"/>
      </rPr>
      <t xml:space="preserve">Основное мероприятие1: </t>
    </r>
    <r>
      <rPr>
        <sz val="10"/>
        <color theme="1"/>
        <rFont val="Times New Roman"/>
        <family val="1"/>
        <charset val="204"/>
      </rPr>
      <t>Развитие сети организаций дошкольного образования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</si>
  <si>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мероприятие1: </t>
    </r>
    <r>
      <rPr>
        <sz val="10"/>
        <color theme="1"/>
        <rFont val="Times New Roman"/>
        <family val="1"/>
        <charset val="204"/>
      </rPr>
      <t xml:space="preserve">Развитие сети общеобразовательных организаций </t>
    </r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</si>
  <si>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Повышение квалификации педагогических и руководящих кадров системы общего образования</t>
    </r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</si>
  <si>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Обеспечение качества предоставления услуг общего образования</t>
    </r>
  </si>
  <si>
    <t>2.3.</t>
  </si>
  <si>
    <t>2.3.1.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</si>
  <si>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Разитие инфраструктуры образовательных организаций</t>
    </r>
  </si>
  <si>
    <t>2.3.2.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</si>
  <si>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Разитие кадрового потенциала</t>
    </r>
  </si>
  <si>
    <t>2.3.3.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</si>
  <si>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Система конкурсных мерпориятий и развитие одаренности детей</t>
    </r>
  </si>
  <si>
    <t>Количество муниципальных мероприятий в сфере дополнительного образования детей</t>
  </si>
  <si>
    <t>2.4.</t>
  </si>
  <si>
    <t>Подпрограмма №4 "Организация отдыха и оздоровления детей в Лискинском муниципальном районе"</t>
  </si>
  <si>
    <t>2.5.</t>
  </si>
  <si>
    <t>Подпрограмма №5 "Другие вопросы в области образования"</t>
  </si>
  <si>
    <t>2.5.1.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</si>
  <si>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Ведение бухгалтерского и статистического учета доходов и расходов, составление требуемой отчетности и представление ее в порядке и сроки, установленные законодательными и иными правовыми актами Российской Федерации и Воронежской области</t>
    </r>
  </si>
  <si>
    <t>2.5.2.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</si>
  <si>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Выявление и поддержка лучших педагогических работников в сфере образования</t>
    </r>
  </si>
  <si>
    <t>2.6.</t>
  </si>
  <si>
    <t>Подпрограмма №6 "Строительство и реконструкция учреждений образования"</t>
  </si>
  <si>
    <t>2.6.1.</t>
  </si>
  <si>
    <r>
      <t xml:space="preserve">Основное мероприяти 1:
</t>
    </r>
    <r>
      <rPr>
        <sz val="10"/>
        <color theme="1"/>
        <rFont val="Times New Roman"/>
        <family val="1"/>
        <charset val="204"/>
      </rPr>
      <t>Строительство и реконструкция детских дошкольных учреждений</t>
    </r>
  </si>
  <si>
    <t>Создание объекта муниципальной собственности (детский сад в микрорайоне "Интернат")</t>
  </si>
  <si>
    <t>0
 (на 2015 год)</t>
  </si>
  <si>
    <t>2.6.2.</t>
  </si>
  <si>
    <r>
      <t xml:space="preserve">Основное мероприяти 2:
</t>
    </r>
    <r>
      <rPr>
        <sz val="10"/>
        <color theme="1"/>
        <rFont val="Times New Roman"/>
        <family val="1"/>
        <charset val="204"/>
      </rPr>
      <t xml:space="preserve">Реконструкция объекта муниципальной собственности </t>
    </r>
  </si>
  <si>
    <t>2.7.</t>
  </si>
  <si>
    <t>Подпрограмма №7 "Реализация молодежной политики на территории Лискинского муниципального района"</t>
  </si>
  <si>
    <t>2.7.1.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</si>
  <si>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Вовлечение молодежи в социальную практику и обеспечение поддержки научной, творческой и предпринрмательской активности молодежи</t>
    </r>
  </si>
  <si>
    <t>2.7.2.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</si>
  <si>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Формирование целостной системы поддержки молодежи и подготовки ее к службе в Вооруженных Силах Российской Федерации</t>
    </r>
  </si>
  <si>
    <t>2.8.</t>
  </si>
  <si>
    <t>Подпрограмма №8 "Социализация детей-сирот и детей, нуждающихся в особой защите государства"</t>
  </si>
  <si>
    <t>2.8.1.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</si>
  <si>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 единовременного пособия при всех формах устройства детей, лишенных родительского попечения, в семью</t>
    </r>
  </si>
  <si>
    <t>Выплата единовременного пособия при всех формах устройства детей, лишенных родительского попечения, в семью, %</t>
  </si>
  <si>
    <t>2.8.2.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</si>
  <si>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 патронатной семье на содержание подопечных детей</t>
    </r>
  </si>
  <si>
    <t>Выплата патронатной семье на содержание подопечных детей, %</t>
  </si>
  <si>
    <t>2.8.3.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</si>
  <si>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4: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 семьям опекунов на содержание подопечных детей</t>
    </r>
  </si>
  <si>
    <t>Выплата приемной семье на содержание подопечных детей, %</t>
  </si>
  <si>
    <t>2.8.4.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</si>
  <si>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5: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выплаты вознаграждения патронатному воспитателю</t>
    </r>
  </si>
  <si>
    <t>Выплата вознаграждения патронатному воспитателю, %</t>
  </si>
  <si>
    <t>2.8.5.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</si>
  <si>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6: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выплаты, причитающегося приемному родителю</t>
    </r>
  </si>
  <si>
    <t>Выплата вознаграждения, причитающегося приемному родителю, %</t>
  </si>
  <si>
    <t>2.8.6.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</si>
  <si>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7: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выплаты единовременного пособия при передаче ребенка на воспитание в семью</t>
    </r>
  </si>
  <si>
    <t>Выплата единовременного пособия при передаче ребенка на воспитание в семью, %</t>
  </si>
  <si>
    <t>2.8.7.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</si>
  <si>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8: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выплаты единовременного пособия при устройстве в семью ребенка-инвалида или ребенка, достигшего возраста 10 лет, а также при одновременной передаче на воспитание в семью ребенка вместе с его братьями (сестрами)</t>
    </r>
  </si>
  <si>
    <t>Выплата единовременного пособия при устройстве в семью ребенка-инвалида или ребенка, достигшего возраста 10 лет, а также при одновременной передаче на воспитание в семью ребенка вместе с его братьями (сестрами), %</t>
  </si>
  <si>
    <t>3.</t>
  </si>
  <si>
    <t>"Социальная поддержка граждан Лискинского муниципального района Воронежской области на 2014-2020 годы"</t>
  </si>
  <si>
    <t>3.1.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</si>
  <si>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Пенсионное обеспечение граждан</t>
    </r>
  </si>
  <si>
    <t>3.2.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</si>
  <si>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Социальная поддержка малоимущих граждан</t>
    </r>
  </si>
  <si>
    <t>3.3.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</si>
  <si>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Социальная поддержка почетных граждан</t>
    </r>
  </si>
  <si>
    <t>3.4.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</si>
  <si>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Социальная поддержка (льготный проезд) садоводов и огородников</t>
    </r>
  </si>
  <si>
    <t>3.5.</t>
  </si>
  <si>
    <r>
      <t xml:space="preserve">Основное мероприятие 5:
</t>
    </r>
    <r>
      <rPr>
        <sz val="10"/>
        <color theme="1"/>
        <rFont val="Times New Roman"/>
        <family val="1"/>
        <charset val="204"/>
      </rPr>
      <t>Социальная поддержка ветеранов войны и труда</t>
    </r>
  </si>
  <si>
    <t>Удельный вес граждан, получивших адресную социальную помощь в соответствии с действующими нормативными правовыми актами Лискинского муниципального района, в общей численности граждан, обратившихся за получением социальной помощи, %
Количество получателей мер социальной поддержки, отдельных категорий граждан</t>
  </si>
  <si>
    <t xml:space="preserve">
100
68</t>
  </si>
  <si>
    <t>4.</t>
  </si>
  <si>
    <t>"Управление муниципальным имуществом"</t>
  </si>
  <si>
    <t>Объем неналоговых имущественных доходов консолидированного бюджета Лискинского муниципального района, млн. руб.</t>
  </si>
  <si>
    <t>Доля объектов недвижимого имущества, на которые зарегистрировано право собственности Лискинского муниципального района, %</t>
  </si>
  <si>
    <t>Доля земельных участков, на которые зарегистрировано право собственности Лискинского муниципального района, %</t>
  </si>
  <si>
    <t>Количество муниципальных унитарных предприятий Лискинского муниципального района, ед</t>
  </si>
  <si>
    <t>Обеспечение выполнения распоряжений администрации Лискинского муниципального района по внесению вкладов в хозяйственные общества для решения социально-экономических задач района, %</t>
  </si>
  <si>
    <t>5.</t>
  </si>
  <si>
    <t>5.1.</t>
  </si>
  <si>
    <t>6.</t>
  </si>
  <si>
    <t>"Развитие сельского хозяйства, производства пищевых продуктов и инфраструктуры агропродовольственного рынка Лискинского муниципального района Воронежской области на 2014-2020 годы"</t>
  </si>
  <si>
    <t>6.1.</t>
  </si>
  <si>
    <t>Подпрограмма №1 "Развитие сельского хозяйства Лискинского муниципального района на 2014-2020 годы"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</si>
  <si>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Обеспечение реализации подпрограммы</t>
    </r>
  </si>
  <si>
    <t>Мероприятие 1:
Оказание информационно-консультационных услуг сельскохозяйственным предприятиям Лискинского муниципального района</t>
  </si>
  <si>
    <t>Подпрограмма №2 "Устойчивое развитие сельских территорий Лискинского муниципального района Воронежской области на 2014-2020 годы"</t>
  </si>
  <si>
    <t>6.2.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</si>
  <si>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Улучшение жилищных условий граждан, молодых семей и молодых специалистов в сельской местности</t>
    </r>
  </si>
  <si>
    <t>Граждане, получившие жилые помещения и улучшившие жилищные условия в рамках подпрограммы, чел.</t>
  </si>
  <si>
    <t>Ввод в действие фельдшерско-акушерских пунктов и (или) офисов врачей общей практики в сельской местности, кв.м.</t>
  </si>
  <si>
    <r>
      <t xml:space="preserve">Основное мероприятие 3:
</t>
    </r>
    <r>
      <rPr>
        <b/>
        <sz val="10"/>
        <color theme="1"/>
        <rFont val="Times New Roman"/>
        <family val="1"/>
        <charset val="204"/>
      </rPr>
      <t>Развитие сети амбулаторно-поликлинических учреждений в сельской местности</t>
    </r>
  </si>
  <si>
    <r>
      <t xml:space="preserve">Основное мероприятие 6:
</t>
    </r>
    <r>
      <rPr>
        <b/>
        <sz val="10"/>
        <color theme="1"/>
        <rFont val="Times New Roman"/>
        <family val="1"/>
        <charset val="204"/>
      </rPr>
      <t>Развитие водоснабжения в сельской местности</t>
    </r>
  </si>
  <si>
    <t>Ввод в действие водопроводных сетей, км.</t>
  </si>
  <si>
    <t>Протяженность водопроводных сетей, км.</t>
  </si>
  <si>
    <t>Удельная протяженность водопроводных сетей на 1 жителя, пог.м.</t>
  </si>
  <si>
    <t>Обеспеченность сельского населения питьевой водой, %</t>
  </si>
  <si>
    <t>7.</t>
  </si>
  <si>
    <t>"Развитие и поддержка малого и среднего предпринимательства в Лискинском муниципальном районе Воронежской области на 2014-2020 годы"</t>
  </si>
  <si>
    <t>7.1.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</si>
  <si>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Оказание поддержки субъектам малого и среднего предпринимательства и организациям, образующим инфраструктуру их поддержки</t>
    </r>
  </si>
  <si>
    <t>8.</t>
  </si>
  <si>
    <t>"Развитие транспортной системы Лискинского муниципального района Воронежской области на 2014-2020 годы"</t>
  </si>
  <si>
    <t>8.1.</t>
  </si>
  <si>
    <t>Подпрограмма №1 "Развитие материально-технической базы организаций пассажирского автомобильного транспорта общего пользования, обновление транспортных средств Лискинского муниципального района на 2014-2020 годы"</t>
  </si>
  <si>
    <t>8.1.1.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</si>
  <si>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Приобретение транспортных средств в целях обновления подвижного состава</t>
    </r>
  </si>
  <si>
    <t>Количество приобретенного пассажирского транспорта общего пользования</t>
  </si>
  <si>
    <t>8.2.</t>
  </si>
  <si>
    <t>Подпрограмма №2 "Повышение безопасности дорожного движения и развитие дорожного хозяйства Лискинского муниципального района на 2014-2020 годы"</t>
  </si>
  <si>
    <t>Повышение коэффициента использования парка, %</t>
  </si>
  <si>
    <t>Сокращение эксплутационных расходов на транспортных средствах, %</t>
  </si>
  <si>
    <r>
      <rPr>
        <u/>
        <sz val="10"/>
        <color theme="1"/>
        <rFont val="Times New Roman"/>
        <family val="1"/>
        <charset val="204"/>
      </rPr>
      <t xml:space="preserve">Основное мероприяти 1:
</t>
    </r>
    <r>
      <rPr>
        <sz val="10"/>
        <color theme="1"/>
        <rFont val="Times New Roman"/>
        <family val="1"/>
        <charset val="204"/>
      </rPr>
      <t>Спиливание деревьев вдоль дорог общего пользования местного значения в целях повышения надежности и безопасности движения</t>
    </r>
  </si>
  <si>
    <t>8.2.1.</t>
  </si>
  <si>
    <t>9.</t>
  </si>
  <si>
    <t>"Развитие культуры Лискинского муниципального района"</t>
  </si>
  <si>
    <t>9.1.</t>
  </si>
  <si>
    <t>Подпрограмма №1 "Библиотечное дело"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</si>
  <si>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>Финансовое обеспечение деятельности подведомственных муниципальных учреждений культуры</t>
    </r>
  </si>
  <si>
    <t>Количество посещений муниципальных библиотек, тыс. чел.</t>
  </si>
  <si>
    <t>Подпрограмма №2 "Музейная деятельность"</t>
  </si>
  <si>
    <t>Количество посещений муниципального музея, тыс. чел.</t>
  </si>
  <si>
    <t>Подпрограмма №3 "Дополнительное образование детей в сфере культуры"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</si>
  <si>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>Развитие дополнительного образования в сфере культуры</t>
    </r>
  </si>
  <si>
    <t>Среднегодовой контингент обучающихся учреждений дополнительного образования сферы культуры и искусства, чел.</t>
  </si>
  <si>
    <t>Подпрограмма №4 "Обеспечение реализации муниципальной программы"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</si>
  <si>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>Финансовое обеспечение деятельности сектора районной методической службы отдела культуры Лискинского муниципального района Воронежской области</t>
    </r>
  </si>
  <si>
    <t>Количество плановых и внеплановых проверок подведомственных учреждений культуры, ед</t>
  </si>
  <si>
    <t>Наличие жалоб от потребителей, ед</t>
  </si>
  <si>
    <t>Количество спиленных деревьев</t>
  </si>
  <si>
    <t>Сокращение количества лиц, погибших в результате дорожно-транспортных происшествий, %</t>
  </si>
  <si>
    <t>10.</t>
  </si>
  <si>
    <t>"Энергоэффективность и развите энергетики  в Лискинском муниципальном районе Воронежской области на  2014 - 2020 гг."</t>
  </si>
  <si>
    <t>10.1.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</si>
  <si>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 xml:space="preserve">Энергосбережение и повышение энергетической эффективности в бюджетных учреждениях
</t>
    </r>
  </si>
  <si>
    <r>
      <rPr>
        <u/>
        <sz val="10"/>
        <color theme="1"/>
        <rFont val="Times New Roman"/>
        <family val="1"/>
        <charset val="204"/>
      </rPr>
      <t>Мероприятие 1:</t>
    </r>
    <r>
      <rPr>
        <sz val="10"/>
        <color theme="1"/>
        <rFont val="Times New Roman"/>
        <family val="1"/>
        <charset val="204"/>
      </rPr>
      <t xml:space="preserve">
Строительство фельдшерско-аккушерского пункта в с. Залужное Лискинского района</t>
    </r>
  </si>
  <si>
    <r>
      <rPr>
        <u/>
        <sz val="10"/>
        <color theme="1"/>
        <rFont val="Times New Roman"/>
        <family val="1"/>
        <charset val="204"/>
      </rPr>
      <t>Мероприятие 1: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Владимировка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</si>
  <si>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2: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пос. с-за 2-я Пятилетка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</si>
  <si>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3: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Аношкино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</si>
  <si>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4: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Копанище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</si>
  <si>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5: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Лискинское Лискинского муниципального района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</si>
  <si>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Оснащение зданий, строений, сооружений приборами учета</t>
    </r>
    <r>
      <rPr>
        <u/>
        <sz val="10"/>
        <color theme="1"/>
        <rFont val="Times New Roman"/>
        <family val="1"/>
        <charset val="204"/>
      </rPr>
      <t xml:space="preserve">
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</si>
  <si>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 xml:space="preserve">Замена ламп накаливания на энергоэффективные осветительные устройства  </t>
    </r>
    <r>
      <rPr>
        <u/>
        <sz val="10"/>
        <color theme="1"/>
        <rFont val="Times New Roman"/>
        <family val="1"/>
        <charset val="204"/>
      </rPr>
      <t xml:space="preserve">
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</si>
  <si>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Повышение тепловой защиты, утепление зданий, строений и сооружений</t>
    </r>
    <r>
      <rPr>
        <u/>
        <sz val="10"/>
        <color theme="1"/>
        <rFont val="Times New Roman"/>
        <family val="1"/>
        <charset val="204"/>
      </rPr>
      <t xml:space="preserve">
</t>
    </r>
  </si>
  <si>
    <r>
      <t xml:space="preserve">Мероприятие 4:
</t>
    </r>
    <r>
      <rPr>
        <sz val="10"/>
        <color theme="1"/>
        <rFont val="Times New Roman"/>
        <family val="1"/>
        <charset val="204"/>
      </rPr>
      <t>Проведение энергетических обследований</t>
    </r>
    <r>
      <rPr>
        <u/>
        <sz val="10"/>
        <color theme="1"/>
        <rFont val="Times New Roman"/>
        <family val="1"/>
        <charset val="204"/>
      </rPr>
      <t xml:space="preserve">
</t>
    </r>
  </si>
  <si>
    <t>Удельный расход тепловой энергии бюджетными учреждениями, расчеты за которую осуществляются с использованием приборов учета ( в расчете на 1кв. метр общей площади), Гкал/м2
Удельный расход электрической энергии энергии бюджетными учреждениями, расчеты за которую осуществляются с использованием приборов учета ( в расчете на 1кв. метр общей площади), кВТчас/м2</t>
  </si>
  <si>
    <t>Обеспечение детей дошкольного возраста местами в дошкольных образовательных учреждениях,%</t>
  </si>
  <si>
    <t>Удельный вес численности руководителей муниципальных организаций дошкольного образования, прошедших в течение 3-х последних лет повышение квалификации или проф. подготовку, в общей численности руководителей дошкольных организаций,%</t>
  </si>
  <si>
    <t>Отношение среднемесячной заработной платы педагогических работников муниципальных образовательных организаций дошкольного образования к средней заработной плате в общем образовании региона,%</t>
  </si>
  <si>
    <t>Создание комфортных и безопасных условий для проведения образовательного процесса,%</t>
  </si>
  <si>
    <t>Удельный вес численности педагогических и руководящих кадров общеобразовательных организаций, прошедших повышение квалификации для работы по ФГОС, от общей численности педагогических и руководящих кадров,%</t>
  </si>
  <si>
    <t>Отношение среднемесячной заработной платы педагогических работников образовательных организаций общего образования Лискинского муниципального района  к среднемесячной заработной плате в экономике Воронежской области,%</t>
  </si>
  <si>
    <t>Доля выпускников общеобразовательных организаций, сдавших единый государственный экзамен по русскому языку и математике, в общей численности выпускников общеобразовательных организаций, сдававших ЕГЭ по данным предметам,%</t>
  </si>
  <si>
    <t>Доля обучающихся по федеральным государственным стандартам общего образования от общей численности обучающихся,%</t>
  </si>
  <si>
    <t>Доля обучающихся, получающих среднее (полное) общее образование по программам профильного обучения от общего числа обучающихся в 10-11 классах общеобразовательных организаций,%</t>
  </si>
  <si>
    <t>Доля обучающихся, участников Всероссийской олимпиады школьников от общего числа обучающихся общеобразовательных организаций,%</t>
  </si>
  <si>
    <t>Доля обучающихся, охваченных горячим питанием от общей численности школьников,%</t>
  </si>
  <si>
    <t>Охват детей услугами дополнительного образования,%</t>
  </si>
  <si>
    <t>Доля педагогических и руководящих работников образовательных организаций дополнительного образования детей, прошедших в течение 3-х последних лет курсы повышения квалификации от общей численности данной категории работников,%</t>
  </si>
  <si>
    <t>Сохранение сети образовательных организаций дополнительного боразования детей, ед.</t>
  </si>
  <si>
    <t>Сохранение сети общеобразовательных организаций, ед.</t>
  </si>
  <si>
    <t>Поддержка одаренных детей на муниципальнои уровне, чел.</t>
  </si>
  <si>
    <t>Охват детей организованным отдыхом и оздоровлением,%</t>
  </si>
  <si>
    <t>Обеспечение качественной организации и ведения бухгалтерского и налогового учета и отчетности, документального и взаимосвязанного их отражения в бухгалтерских регистрах,%</t>
  </si>
  <si>
    <t>Доля педагогических работников, участвующих в деятельности профессиональных сетевых сообществ и саморегулируемых организаций и регулярно получающих в них профессиональную помощь и поддержку, в общей численности педагогических работников,%</t>
  </si>
  <si>
    <t>Доля педагогических работников, принимающих участие в профессиональных и творческих  конкурсах, в общей численности педагогических работников,%</t>
  </si>
  <si>
    <t xml:space="preserve">Реконструкция объекта муниципальной собственности, количество </t>
  </si>
  <si>
    <t>Количество молодых людей, вовлеченных в программы и проекты, направленные на интеграцию в жизнь общества,%</t>
  </si>
  <si>
    <t>Количество молодых людей, задействованных в мероприятиях по допризывной подготовке молодежи к службе в Вооруженных Силах Российской Федерации,%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</si>
  <si>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организаций,%</t>
  </si>
  <si>
    <t>Среднемесячная заработная плата на малых и средних предприятиях Лискинского муниципального района, руб.</t>
  </si>
  <si>
    <t>Доля единого налога на вмененный доход в доходной части муниципального бюджета,%</t>
  </si>
  <si>
    <t>11.</t>
  </si>
  <si>
    <t>"Развитие физической культуры и спорта Лискинского муниципального района Воронежской области на 2014-2020 гг."</t>
  </si>
  <si>
    <t>11.1.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</si>
  <si>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Развитие отдельных видов спорта Лискинского муниципального района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</si>
  <si>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Развитие футбола Лискинского муниципального района Воронежской области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</si>
  <si>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Развитие хоккея с шайбой Лискинского муниципального района Воронежской области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</si>
  <si>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Развитие волейбола Лискинского муниципального района Воронежской области</t>
    </r>
  </si>
  <si>
    <r>
      <t xml:space="preserve">Мероприятие 4:
</t>
    </r>
    <r>
      <rPr>
        <sz val="10"/>
        <color theme="1"/>
        <rFont val="Times New Roman"/>
        <family val="1"/>
        <charset val="204"/>
      </rPr>
      <t>Развитие баскетбола Лискинского муниципального района Воронежской области</t>
    </r>
  </si>
  <si>
    <r>
      <t xml:space="preserve">Мероприятие 5:
</t>
    </r>
    <r>
      <rPr>
        <sz val="10"/>
        <color theme="1"/>
        <rFont val="Times New Roman"/>
        <family val="1"/>
        <charset val="204"/>
      </rPr>
      <t>Развитие дзюдо, самбо и тхеквандо Лискинского муниципального района Воронежской области</t>
    </r>
  </si>
  <si>
    <r>
      <t xml:space="preserve">Мероприятие 6:
</t>
    </r>
    <r>
      <rPr>
        <sz val="10"/>
        <color theme="1"/>
        <rFont val="Times New Roman"/>
        <family val="1"/>
        <charset val="204"/>
      </rPr>
      <t>Развитие других видов спорта Лискинского муниципального района Воронежской области</t>
    </r>
  </si>
  <si>
    <t>11.2.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</si>
  <si>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2:
</t>
    </r>
    <r>
      <rPr>
        <b/>
        <sz val="10"/>
        <color theme="1"/>
        <rFont val="Times New Roman"/>
        <family val="1"/>
        <charset val="204"/>
      </rPr>
      <t>Проведение официальных физкультурных и спортивных мероприятий Лискинского муниципального района</t>
    </r>
  </si>
  <si>
    <t>11.3.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</si>
  <si>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3:
</t>
    </r>
    <r>
      <rPr>
        <b/>
        <sz val="10"/>
        <color theme="1"/>
        <rFont val="Times New Roman"/>
        <family val="1"/>
        <charset val="204"/>
      </rPr>
      <t>Строительство спортивных объектов на территории  Лискинского муниципального района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</si>
  <si>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 xml:space="preserve">Строительство спортивной площадки МКОУ "Нижнеикорецкая СОШ" Лискинского муниципального района Воронежской области 
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</si>
  <si>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 xml:space="preserve">Строительство спортивной площадки по ул. Солнечная г. Лиски
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</si>
  <si>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4:
</t>
    </r>
    <r>
      <rPr>
        <b/>
        <sz val="10"/>
        <color theme="1"/>
        <rFont val="Times New Roman"/>
        <family val="1"/>
        <charset val="204"/>
      </rPr>
      <t>Приобретение инвентаря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</si>
  <si>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5:
</t>
    </r>
    <r>
      <rPr>
        <b/>
        <sz val="10"/>
        <color theme="1"/>
        <rFont val="Times New Roman"/>
        <family val="1"/>
        <charset val="204"/>
      </rPr>
      <t>Расходы на обеспечение деятельности автономных учреждений Лискинского муниципального района</t>
    </r>
  </si>
  <si>
    <t>Удельный вес населения, систематически занимающегося физической культурой и спортом, %</t>
  </si>
  <si>
    <t>12.</t>
  </si>
  <si>
    <t xml:space="preserve">"Содействие развитию муниципальных образований и местного самоуправления Лискинского муниципального района Воронежской области на 2014-2020 гг." </t>
  </si>
  <si>
    <t>12.1.</t>
  </si>
  <si>
    <t>Подпрограмма №1 "Строительство и реконструкция объектов здравоохранения на 2014-2020 гг."</t>
  </si>
  <si>
    <t>12.1.1.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</si>
  <si>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Больничный комплекс по ул. Сеченова в г. Лиски Воронежской области</t>
    </r>
    <r>
      <rPr>
        <u/>
        <sz val="10"/>
        <color theme="1"/>
        <rFont val="Times New Roman"/>
        <family val="1"/>
        <charset val="204"/>
      </rPr>
      <t xml:space="preserve">
</t>
    </r>
  </si>
  <si>
    <t>в том числе по источникам финансирования</t>
  </si>
  <si>
    <t xml:space="preserve">Ввод больничного комплекса по ул. Сеченова в г. Лиски Воронежской области
коек
пос. в смену </t>
  </si>
  <si>
    <t xml:space="preserve">
400
600</t>
  </si>
  <si>
    <t xml:space="preserve">
100
100</t>
  </si>
  <si>
    <t>12.2.</t>
  </si>
  <si>
    <t>Подпрограмма №2 "Обеспечение сохранности и ремонт военно-мемориальных объектов на 2014-2020 гг."</t>
  </si>
  <si>
    <t>12.2.1.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</si>
  <si>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Ремонтно-восстановительные работы, направленные на сохранение военно-мемориальных объектов</t>
    </r>
    <r>
      <rPr>
        <u/>
        <sz val="10"/>
        <color theme="1"/>
        <rFont val="Times New Roman"/>
        <family val="1"/>
        <charset val="204"/>
      </rPr>
      <t xml:space="preserve">
</t>
    </r>
  </si>
  <si>
    <t>Количество отремонтированных и благоустроенных воинских захоронений, шт.</t>
  </si>
  <si>
    <t>12.3.</t>
  </si>
  <si>
    <t>12.3.1.</t>
  </si>
  <si>
    <t>13.</t>
  </si>
  <si>
    <t xml:space="preserve">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бюджета Лискинского муниципального района  Воронежской области" </t>
  </si>
  <si>
    <t>13.1.</t>
  </si>
  <si>
    <t>Подпрограмма №1 "Управление муниципальными финансами"</t>
  </si>
  <si>
    <t>13.1.1.</t>
  </si>
  <si>
    <r>
      <t xml:space="preserve">Основное мероприятие 4: 
</t>
    </r>
    <r>
      <rPr>
        <sz val="10"/>
        <color theme="1"/>
        <rFont val="Times New Roman"/>
        <family val="1"/>
        <charset val="204"/>
      </rPr>
      <t>Управление резервным фондом администрации Лискинского муниципального района  Воронежской области</t>
    </r>
  </si>
  <si>
    <t xml:space="preserve">Удельный вес резервного фонда администрации Лискинского муниципального района Воронежской области в общем объеме расходов районного бюджета,%
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</si>
  <si>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5:
</t>
    </r>
    <r>
      <rPr>
        <sz val="10"/>
        <color theme="1"/>
        <rFont val="Times New Roman"/>
        <family val="1"/>
        <charset val="204"/>
      </rPr>
      <t>Управление муниципальным  долгом  Лискинского муниципального района Воронежcкой области</t>
    </r>
  </si>
  <si>
    <t>Доля расходов на обслуживание муниципального 
долга в общем объеме расходов районного бюджета (за исключением расходов, которые осуществляются за счет субвенций из федерального и областного  бюджетов),%</t>
  </si>
  <si>
    <t>не более 15%</t>
  </si>
  <si>
    <t>13.2.</t>
  </si>
  <si>
    <t>Подпрограмма №2 "Cоздание условий для эффективного и ответственного управления муниципальными финансами, повышение устойчивости бюджетов поселений Лискинского муниципального района  Воронежской области"</t>
  </si>
  <si>
    <t>13.2.1.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</si>
  <si>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Совершенствование системы распределения межбюджетных трансфертов городским и сельским поселениям  Лискинского муниципального района Воронежской области</t>
    </r>
  </si>
  <si>
    <t xml:space="preserve">Своевременное внесение изменений в правовые
 акты Лискинского муниципального района Воронежской области о межбюджетных отношениях органов местного самоуправления в Лискинском муниципальном районе Воронежской области в соответствии с требованиями действующего федерального  и областного бюджетного законодательства
</t>
  </si>
  <si>
    <t xml:space="preserve">В срок, установ-ленный администрацией Лискинского муниципального района </t>
  </si>
  <si>
    <r>
      <t xml:space="preserve">Основное мероприятие 2: 
</t>
    </r>
    <r>
      <rPr>
        <sz val="10"/>
        <color theme="1"/>
        <rFont val="Times New Roman"/>
        <family val="1"/>
        <charset val="204"/>
      </rPr>
      <t xml:space="preserve">Выравнивание бюджетной обеспеченности городских и сельских поселений </t>
    </r>
  </si>
  <si>
    <t xml:space="preserve">Соотношение фактического финансирования 
расходов районного бюджета, направленных на выравнивание бюджетной обеспеченности городских и сельских поселений к их плановому назначению, предусмотренному решением Совета народных депутатов Лискинского муниципального района Воронежской области о районном  бюджете на соответствующий период и (или) сводной бюджетной росписью района, %
</t>
  </si>
  <si>
    <t>13.3.</t>
  </si>
  <si>
    <t>Подпрограмма №3 "Обеспечение реализации  муниципальной программы"</t>
  </si>
  <si>
    <t>13.3.1.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</si>
  <si>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Финансовое обеспечение деятельности Отдела по финансам и бюджетной политике</t>
    </r>
  </si>
  <si>
    <t>≤ 95%</t>
  </si>
  <si>
    <t>Уровень исполнения плановых назначений по расходам на реализацию подпрограммы, %</t>
  </si>
  <si>
    <t>13.3.2.</t>
  </si>
  <si>
    <r>
      <t xml:space="preserve">Основное мероприятие 2: 
</t>
    </r>
    <r>
      <rPr>
        <sz val="10"/>
        <color theme="1"/>
        <rFont val="Times New Roman"/>
        <family val="1"/>
        <charset val="204"/>
      </rPr>
      <t xml:space="preserve">Финансовое обеспечение выполнения других расходных обязательств Лискинского муниципального финансового отдела </t>
    </r>
  </si>
  <si>
    <t>14.</t>
  </si>
  <si>
    <t xml:space="preserve">"Муниципальное управление и гражданское общество Лискинского муниципального района Воронежской области" </t>
  </si>
  <si>
    <t>14.1.</t>
  </si>
  <si>
    <t>Подпрограмма №1 "Развитие муниципальной службы в администрации Лискинского муниципального района"</t>
  </si>
  <si>
    <t>14.1.1.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</si>
  <si>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Организация повышения квалификации муниципальных служищих</t>
    </r>
  </si>
  <si>
    <t>Процент охвата муниципальных служищих, прошедших повышение квалификации, профессиональную переподготовку, %</t>
  </si>
  <si>
    <t>14.2.</t>
  </si>
  <si>
    <t>Подпрограмма №2 "Информационное общество"</t>
  </si>
  <si>
    <t>14.2.1.</t>
  </si>
  <si>
    <r>
      <t xml:space="preserve">Основное мероприятие 2: 
</t>
    </r>
    <r>
      <rPr>
        <sz val="10"/>
        <color theme="1"/>
        <rFont val="Times New Roman"/>
        <family val="1"/>
        <charset val="204"/>
      </rPr>
      <t>Модернизация информационно-технологической инфраструктуры администрации района</t>
    </r>
  </si>
  <si>
    <t>Повышение уровня открытости информации о деятельности исполнительных органов местного самоуправления ,взаимодействия органов власти с институтами гражданского общества с использованием информационных и телекоммуникационных технологий, %</t>
  </si>
  <si>
    <t>Удовлетворенность населения деятельностью органов местного самоуправления, %</t>
  </si>
  <si>
    <t>Подпрограмма №3 "Обеспечение деятельности органов местного самоуправления"</t>
  </si>
  <si>
    <t>Доля исполнения расходных обязательств органов местного самоуправления Лискинского муниципального района от утвержденных,%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</si>
  <si>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 xml:space="preserve">Финансовое обеспечение деятельности органов местного самоуправления Лискинского муниципального района 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</si>
  <si>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2:
</t>
    </r>
    <r>
      <rPr>
        <sz val="10"/>
        <color theme="1"/>
        <rFont val="Times New Roman"/>
        <family val="1"/>
        <charset val="204"/>
      </rPr>
      <t xml:space="preserve">Финансовое обеспечение выполнения других расходных обязательств Лискинского муниципального района органами местного самоуправления  </t>
    </r>
  </si>
  <si>
    <t xml:space="preserve">Объем просроченной кредиторской задолженности по уплате налогов на конец отчетного года, % </t>
  </si>
  <si>
    <t>Подпрограмма №4 "Обеспечение деятельности муниципального казенного учреждения "Служба технического обеспечения"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</si>
  <si>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>Финасовое обеспечение деятельности МКУ "СТО"</t>
    </r>
  </si>
  <si>
    <t>Наличие жалоб  от потребителей услуг, ед</t>
  </si>
  <si>
    <t>15.</t>
  </si>
  <si>
    <t xml:space="preserve">"Обеспечение доступным и комфортным жильем и коммунальными услугами населения Лискинского муниципального района Воронежской области на 2014-2020 гг." </t>
  </si>
  <si>
    <t>15.1.</t>
  </si>
  <si>
    <t>Подпрограмма №1 "Обеспечение жильем молодых семей (2014-2020 годы)"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</si>
  <si>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Оказание государственной поддержки молодым семьям на приобретение (строительство) жилья</t>
    </r>
  </si>
  <si>
    <t>Количество молодых семей, улучшивших жилищные условия в рамках реализации подпрограммы</t>
  </si>
  <si>
    <t>Количество человек, улучшивших жилищные условия в рамках реализации подпрограммы</t>
  </si>
  <si>
    <t>Подпрограмма №2 "Обеспечение жильем медицинских работников на 2014-2020 годы"</t>
  </si>
  <si>
    <t xml:space="preserve">"Защита населения и территории Лискинского муниципального района Воронежской области от чрезвычайных ситуаций и безопасности людей на водных объектах" </t>
  </si>
  <si>
    <r>
      <rPr>
        <u/>
        <sz val="10"/>
        <color theme="1"/>
        <rFont val="Times New Roman"/>
        <family val="1"/>
        <charset val="204"/>
      </rPr>
      <t>Основное мероприятие 1:</t>
    </r>
    <r>
      <rPr>
        <sz val="10"/>
        <color theme="1"/>
        <rFont val="Times New Roman"/>
        <family val="1"/>
        <charset val="204"/>
      </rPr>
      <t xml:space="preserve">
Межбюджетные трансферты на осуществление части полномочий из бюджета муниципального района бюджетам поселений, в соответствии с заключёнными соглашениями
</t>
    </r>
  </si>
  <si>
    <t>Межбюджетные трансферты на осуществление части полномочий из бюджета муниципального района бюджетам поселений, в соответствии с заключёнными соглашениями, тыс. руб.</t>
  </si>
  <si>
    <t>Подпрограмма №3 "Развитие инженерной инфраструктуры сельских поселений"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</si>
  <si>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Устройство тротуаров в сельских поселениях</t>
    </r>
    <r>
      <rPr>
        <u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/>
    </r>
  </si>
  <si>
    <t>Протяженность построенных тротуаров, км.</t>
  </si>
  <si>
    <t>Оказание информационно-консультационных услуг сельскохозяйственным предприятиям Лискинского муниципального района, тыс. руб.</t>
  </si>
  <si>
    <r>
      <t xml:space="preserve">Основное мероприятие 2:
</t>
    </r>
    <r>
      <rPr>
        <b/>
        <sz val="10"/>
        <color theme="1"/>
        <rFont val="Times New Roman"/>
        <family val="1"/>
        <charset val="204"/>
      </rPr>
      <t>Развитие подотрасли растениеводства, переработки и реализации продукции растениеводства</t>
    </r>
  </si>
  <si>
    <t>Производство зерновых и зернобобовых, тонн</t>
  </si>
  <si>
    <t>Производство сахарной свеклы, тонн</t>
  </si>
  <si>
    <t>Производствоподсолнечника,  тонн</t>
  </si>
  <si>
    <t>Производство картофеля, тонн</t>
  </si>
  <si>
    <t>Производство масла подсолнечного нерафинированного и его фракций, тонн</t>
  </si>
  <si>
    <t>Производство сахара  белого свекловичного в твердом состоянии тонн</t>
  </si>
  <si>
    <t>Производство плодоовощных консервов, тыс. усл. банок</t>
  </si>
  <si>
    <t>Субсидии, тыс. руб.</t>
  </si>
  <si>
    <r>
      <t xml:space="preserve">Первый заместитель главы администрации 
Лискинского муниципального района  ___________________      </t>
    </r>
    <r>
      <rPr>
        <u/>
        <sz val="13"/>
        <color indexed="8"/>
        <rFont val="Times New Roman"/>
        <family val="1"/>
        <charset val="204"/>
      </rPr>
      <t>Ю.А. Образцов</t>
    </r>
  </si>
  <si>
    <r>
      <t xml:space="preserve">Основное мероприяти 3:
</t>
    </r>
    <r>
      <rPr>
        <b/>
        <sz val="10"/>
        <color theme="1"/>
        <rFont val="Times New Roman"/>
        <family val="1"/>
        <charset val="204"/>
      </rPr>
      <t>Развитие подотрасли животноводства, переработки и реализации продукции живодноводства</t>
    </r>
  </si>
  <si>
    <t>Производство скота и птицы на убой в хозяйствах всех категорий (в живом весе), тонн</t>
  </si>
  <si>
    <t>Производство молока в хозяйствах всех категорий, тонн</t>
  </si>
  <si>
    <t>Производство сыров и сырных продуктов, тонн</t>
  </si>
  <si>
    <t>Производство масла сливочного, тонн</t>
  </si>
  <si>
    <t>Маточное поголовье овец и коз в сельскохозяйственных организациях, крестьянских (фермерских) хозяйствах, включая индивидуальных предпринимателей, гол.</t>
  </si>
  <si>
    <t>ув. в 4 раза</t>
  </si>
  <si>
    <t>2014-2015</t>
  </si>
  <si>
    <t>Количество выступлений, публикаций в средствах массовой информации</t>
  </si>
  <si>
    <t>ув. в 11 раз</t>
  </si>
  <si>
    <t>Количество разработанных буклетов, методических рекомендаций</t>
  </si>
  <si>
    <t>ув. в 48,5 раз</t>
  </si>
  <si>
    <t>Количество щитов с наглядной агитацией за здоровый образ жизни и с информацией, куда можно обратиться за помощью</t>
  </si>
  <si>
    <t>Количество опубликованных статей для населения о мерах по повышению и уничтожению дикорастущих и назаконных посевов наркотикосодержащих культур</t>
  </si>
  <si>
    <t>Количество учащихся, принявших участие в проведении мероприятий, направленных на формирование у детей и подростков представлений о здоровом образе жизни</t>
  </si>
  <si>
    <t>4 и 
720 чел.</t>
  </si>
  <si>
    <t>133,3
180</t>
  </si>
  <si>
    <t>Количество публикаций в СМИ по профилактике наркомании</t>
  </si>
  <si>
    <t>Число учащихся протестированных на предмет употребления наркотиков с использованием тестов (7-11 кл.)</t>
  </si>
  <si>
    <t>-</t>
  </si>
  <si>
    <t xml:space="preserve">
100
66</t>
  </si>
  <si>
    <t xml:space="preserve">
100
74</t>
  </si>
  <si>
    <t xml:space="preserve">
100
112,1</t>
  </si>
  <si>
    <t>Мероприятия по управлению муниципальным имуществом</t>
  </si>
  <si>
    <t>5.1.1.</t>
  </si>
  <si>
    <t>объект перенесен</t>
  </si>
  <si>
    <t>ув. в 5,3 раза</t>
  </si>
  <si>
    <t>ув. в 376 раз</t>
  </si>
  <si>
    <r>
      <rPr>
        <u/>
        <sz val="10"/>
        <color theme="1"/>
        <rFont val="Times New Roman"/>
        <family val="1"/>
        <charset val="204"/>
      </rPr>
      <t>Мероприятие 2:</t>
    </r>
    <r>
      <rPr>
        <sz val="10"/>
        <color theme="1"/>
        <rFont val="Times New Roman"/>
        <family val="1"/>
        <charset val="204"/>
      </rPr>
      <t xml:space="preserve">
Строительство фельдшерско-аккушерского пункта в с. Пухово Лискинского района</t>
    </r>
  </si>
  <si>
    <t>Ввод в действие фельдшерско-акушерских пунктов и (или) офисов врачей общей практики в сельской местности, пос. в смену</t>
  </si>
  <si>
    <t xml:space="preserve">Обеспеченность сельского населения фельдшерско-акушерскими пунктами и (или) офисами врачей общей практики </t>
  </si>
  <si>
    <t>9,2 ед. на 10 тыс. человек</t>
  </si>
  <si>
    <r>
      <rPr>
        <u/>
        <sz val="10"/>
        <color theme="1"/>
        <rFont val="Times New Roman"/>
        <family val="1"/>
        <charset val="204"/>
      </rPr>
      <t>Мероприятие 2.1:</t>
    </r>
    <r>
      <rPr>
        <sz val="10"/>
        <color theme="1"/>
        <rFont val="Times New Roman"/>
        <family val="1"/>
        <charset val="204"/>
      </rPr>
      <t xml:space="preserve">
Строительство средней школы на 198 учащихся в с. Селявное-1 Лискинского муниципального района</t>
    </r>
  </si>
  <si>
    <r>
      <t xml:space="preserve">Основное мероприятие 4:
</t>
    </r>
    <r>
      <rPr>
        <b/>
        <sz val="10"/>
        <color theme="1"/>
        <rFont val="Times New Roman"/>
        <family val="1"/>
        <charset val="204"/>
      </rPr>
      <t>Развитие сети плоскостных сооружений в сельской местности</t>
    </r>
  </si>
  <si>
    <r>
      <rPr>
        <u/>
        <sz val="10"/>
        <color theme="1"/>
        <rFont val="Times New Roman"/>
        <family val="1"/>
        <charset val="204"/>
      </rPr>
      <t>Мероприятие 4.1:</t>
    </r>
    <r>
      <rPr>
        <b/>
        <u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Спортивная площадка МКОУ "Щучинская СОШ" Лискинского муниципального района</t>
    </r>
  </si>
  <si>
    <t>Наличие плоскостных спортивных сооружений в сельской местности, тыс. кв.м.</t>
  </si>
  <si>
    <t>Ввод в действие плоскостных спортивных сооружений в сельской местности, тыс. кв.м.</t>
  </si>
  <si>
    <t>Обеспеченность сельского населения плоскостными спортивными сооружениями, тыс. кв.м. на 10 тыс. населения</t>
  </si>
  <si>
    <r>
      <rPr>
        <u/>
        <sz val="10"/>
        <color theme="1"/>
        <rFont val="Times New Roman"/>
        <family val="1"/>
        <charset val="204"/>
      </rPr>
      <t>Мероприятие 6: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Средний Икорец Лискинского муниципального района (1 очередь)</t>
    </r>
  </si>
  <si>
    <t>Ввод в 2016 г.</t>
  </si>
  <si>
    <r>
      <rPr>
        <u/>
        <sz val="10"/>
        <color theme="1"/>
        <rFont val="Times New Roman"/>
        <family val="1"/>
        <charset val="204"/>
      </rPr>
      <t>Мероприятие 7: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Старая Хворостань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</si>
  <si>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8:</t>
    </r>
    <r>
      <rPr>
        <sz val="10"/>
        <color theme="1"/>
        <rFont val="Times New Roman"/>
        <family val="1"/>
        <charset val="204"/>
      </rPr>
      <t xml:space="preserve">
Водоснабжение ул. Юбилейная с. Высокое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</si>
  <si>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9: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Селявное-1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</si>
  <si>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10: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Масловка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</si>
  <si>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11: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Троицкое Лискинского муниципального района</t>
    </r>
  </si>
  <si>
    <r>
      <t xml:space="preserve">Основное мероприятие 7:
</t>
    </r>
    <r>
      <rPr>
        <b/>
        <sz val="10"/>
        <color theme="1"/>
        <rFont val="Times New Roman"/>
        <family val="1"/>
        <charset val="204"/>
      </rPr>
      <t>Развитие газоснабжения в сельской местности</t>
    </r>
  </si>
  <si>
    <t>Протяженность газовых сетей, км.</t>
  </si>
  <si>
    <t>Удельная протяженность газовых сетей на 1 жителя, пог.м.</t>
  </si>
  <si>
    <t>Уровень газификации домов сетевым газом, %</t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</si>
  <si>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Строительство газопровода в с. Средний Икорец Лискинского района</t>
    </r>
  </si>
  <si>
    <t>Ввод в действие газовых сетей, км.</t>
  </si>
  <si>
    <r>
      <t xml:space="preserve">Основное мероприятие 8:
</t>
    </r>
    <r>
      <rPr>
        <b/>
        <sz val="10"/>
        <color theme="1"/>
        <rFont val="Times New Roman"/>
        <family val="1"/>
        <charset val="204"/>
      </rPr>
      <t>Развитие электроснабжения в сельской местности</t>
    </r>
  </si>
  <si>
    <t>Протяженность электрических сетей, км.</t>
  </si>
  <si>
    <t>Удельная протяженность электрических сетей на 1 жителя</t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</si>
  <si>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Электроснабжение ул. Юбилнйная с. Высокое Лискинского района</t>
    </r>
  </si>
  <si>
    <t>Ввод в действие электрических сетей, км.</t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</si>
  <si>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Электроснабжение ул. Яблочкина, ул. Семеновой в с. Средний Икорец Лискинского района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</si>
  <si>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Электроснабжение ул. Школьная, ул. Холмистая, пер. Степной в х. Никольский Лискинского района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</si>
  <si>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Автомобильная дорога "М-4 "Дон" на 589 (лево) км. - х. Федоровский в Лискинском районе</t>
    </r>
  </si>
  <si>
    <t>Ввод в действие автомобильных дорог</t>
  </si>
  <si>
    <t>7.2.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</si>
  <si>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Предоставление субсидий на компенсацию части затрат субъектам малого и среднего предпринимательства, связанных с уплатой первого взноса (аванса) при заключении договора (договоров) лизинга оборудования с российскими лизинговыми организациями в целях создания и (или) развития либо модернизации производства товаров (работ, услуг)</t>
    </r>
  </si>
  <si>
    <t>ув.в. 10раз</t>
  </si>
  <si>
    <t>ув. в 8 раз</t>
  </si>
  <si>
    <t>Сокращение дорожно-транспортных происшествий, %</t>
  </si>
  <si>
    <t>ув. в9,8 раз</t>
  </si>
  <si>
    <t>Динамика примерных (индикативных ) значений соотношения средней заработной платы работников,повышение оплаты труда которых предусмотрено Указом президента РФ от 7 мая 2012 г.№597" О мероприятиях по реализации государственной социальной политики" , и средней заработной платы ,установленной в Воронежской области</t>
  </si>
  <si>
    <t>100
100</t>
  </si>
  <si>
    <t>0,047
14,5</t>
  </si>
  <si>
    <t>0,017
17,6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</si>
  <si>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Массовая физическая культура и спорт</t>
    </r>
  </si>
  <si>
    <t>ув.в155раз</t>
  </si>
  <si>
    <t>Совершенствование системы распределения межбюджетных трансфертов городским и сельским поселениям Лискинского муниципального района Воронежской области</t>
  </si>
  <si>
    <t>96487 тыс. руб.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</si>
  <si>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 xml:space="preserve"> Поддержка мер по обеспечению сбалансированности городских и сельских поселений Лискинского муниципального района</t>
    </r>
  </si>
  <si>
    <t>Соблюдение порядка и требований, установленных правовым актом Лискинского муниципального района</t>
  </si>
  <si>
    <t>да</t>
  </si>
  <si>
    <t>Увеличение численности муниципальных служащих, прошедших аттестацию и сдавших квалификационный экзамен</t>
  </si>
  <si>
    <t>Увеличение количества муниципальных служащих, включенных в кадровый резерв</t>
  </si>
  <si>
    <t>Количнство молодых семей, получивших свидетельство о праве на получение социальной выплаты на приобретение (строительство) жилого помещения</t>
  </si>
  <si>
    <t>Доля молодых семей, получивших свидетельство о праве на получение социальной выплаты на приобретение (строительство) жилого помещения, в общем количестве молодых семей, нуждающихся в улучшении жилищных условий по состоянию на 1 января</t>
  </si>
  <si>
    <r>
      <rPr>
        <u/>
        <sz val="10"/>
        <color theme="1"/>
        <rFont val="Times New Roman"/>
        <family val="1"/>
        <charset val="204"/>
      </rPr>
      <t>Основное мероприятие 1:</t>
    </r>
    <r>
      <rPr>
        <sz val="10"/>
        <color theme="1"/>
        <rFont val="Times New Roman"/>
        <family val="1"/>
        <charset val="204"/>
      </rPr>
      <t xml:space="preserve">
Обеспечение жильем медицинских работников</t>
    </r>
  </si>
  <si>
    <t>Приобретение квартир для медицинских работников</t>
  </si>
  <si>
    <t>ув. в 6 раз</t>
  </si>
  <si>
    <t>Отношение численности детей в возрасте от 3 до 7 лет, которым предоставлена возможность поучать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</t>
  </si>
  <si>
    <t>Подпрограмма №3 "Развитие дополнительного образования"</t>
  </si>
  <si>
    <t>2.4.1.</t>
  </si>
  <si>
    <t>Организация отдыха, оздоровления и занятости детей и молодежи</t>
  </si>
  <si>
    <t xml:space="preserve">Удельный вес детей, находящихся в трудной жизненной ситуации, охваченных организованными формами отдыха и оздоровления в лагерях дневного пребывания, загородных детских оздоровительных и профильных лагерях  </t>
  </si>
  <si>
    <t>Количество мероприятий, проведенных в лагерях дневного пребывания, загородных детских оздоровительных профильных лагерях, направленных на создание безбарьерной среды для детей-инвалидов</t>
  </si>
  <si>
    <t>ув.в 11,6 раз</t>
  </si>
  <si>
    <t>таких семей нет</t>
  </si>
  <si>
    <t>2.8.8.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</si>
  <si>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9:
</t>
    </r>
    <r>
      <rPr>
        <sz val="10"/>
        <color theme="1"/>
        <rFont val="Times New Roman"/>
        <family val="1"/>
        <charset val="204"/>
      </rPr>
      <t>Выплаты семьям опекунов на содержание подопечных детей</t>
    </r>
  </si>
  <si>
    <t>Создание объекта муниципальной собственности (детский сад в микрорайоне "Интернат", реконструкция детского сада в пгт. Давыдовка)</t>
  </si>
  <si>
    <t>2.8.9.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</si>
  <si>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10:
</t>
    </r>
    <r>
      <rPr>
        <sz val="10"/>
        <color theme="1"/>
        <rFont val="Times New Roman"/>
        <family val="1"/>
        <charset val="204"/>
      </rPr>
      <t>Компенсация за счет средств областного бюджета, выплачиваемая родителям в целях материальной поддержки воспитания и обучения детей, посещающих общеобразовательные организации дошкольного образования</t>
    </r>
  </si>
  <si>
    <t>ув. в 382 раза</t>
  </si>
  <si>
    <r>
      <t xml:space="preserve">Мероприятие 1.1.
</t>
    </r>
    <r>
      <rPr>
        <sz val="10"/>
        <color theme="1"/>
        <rFont val="Times New Roman"/>
        <family val="1"/>
        <charset val="204"/>
      </rPr>
      <t>Развитие отдельных видов спорта в Лискинском муниципальном районе</t>
    </r>
  </si>
  <si>
    <r>
      <t xml:space="preserve">Мероприятие 1.2.
</t>
    </r>
    <r>
      <rPr>
        <sz val="10"/>
        <color theme="1"/>
        <rFont val="Times New Roman"/>
        <family val="1"/>
        <charset val="204"/>
      </rPr>
      <t>Проведение официальных физкультурных и спортивных мероприятий Лискинского муниципального района</t>
    </r>
  </si>
  <si>
    <r>
      <t xml:space="preserve">Мероприятие 1.3.
</t>
    </r>
    <r>
      <rPr>
        <sz val="10"/>
        <color theme="1"/>
        <rFont val="Times New Roman"/>
        <family val="1"/>
        <charset val="204"/>
      </rPr>
      <t>Приобретение инвентаря</t>
    </r>
  </si>
  <si>
    <r>
      <t xml:space="preserve">Мероприятие 1.4.
</t>
    </r>
    <r>
      <rPr>
        <sz val="10"/>
        <color theme="1"/>
        <rFont val="Times New Roman"/>
        <family val="1"/>
        <charset val="204"/>
      </rPr>
      <t>Расходы на обеспечение деятельности автономных учреждений Лискинского муниципального района</t>
    </r>
  </si>
  <si>
    <r>
      <t xml:space="preserve">Мероприятие 1.5.
</t>
    </r>
    <r>
      <rPr>
        <sz val="10"/>
        <color theme="1"/>
        <rFont val="Times New Roman"/>
        <family val="1"/>
        <charset val="204"/>
      </rPr>
      <t>Строительство спортивных объектов на территории 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</si>
  <si>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 xml:space="preserve">Мероприятие 1.6.
</t>
    </r>
    <r>
      <rPr>
        <sz val="10"/>
        <color theme="1"/>
        <rFont val="Times New Roman"/>
        <family val="1"/>
        <charset val="204"/>
      </rPr>
      <t>Меры по реализации комплекса ГТО</t>
    </r>
  </si>
  <si>
    <r>
      <t xml:space="preserve">Исполнитель: старший экономист отдела по экономике
и инвестиционным программам                                                            ____________________   </t>
    </r>
    <r>
      <rPr>
        <u/>
        <sz val="11"/>
        <color indexed="8"/>
        <rFont val="Times New Roman"/>
        <family val="1"/>
        <charset val="204"/>
      </rPr>
      <t>Е.А. Герасименко</t>
    </r>
  </si>
  <si>
    <t>телефон исполнителя: 4-42-99</t>
  </si>
  <si>
    <t>за  2016 г.</t>
  </si>
  <si>
    <t>2014-2016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</si>
  <si>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мероприятие1: </t>
    </r>
    <r>
      <rPr>
        <b/>
        <sz val="10"/>
        <color theme="1"/>
        <rFont val="Times New Roman"/>
        <family val="1"/>
        <charset val="204"/>
      </rPr>
      <t>Мероприятия по профилактике правонарушений и охране общественного порядка</t>
    </r>
  </si>
  <si>
    <t>Количество установленных систем видеонаблюдения на территории Лискинского муниципального района и г. Лиски</t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</si>
  <si>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Социальная помощь осужденным к мерам наказания, не связанным с лишением свободы</t>
    </r>
  </si>
  <si>
    <t>Количество лиц, осужденных к мерам наказания, не связанным с лишением свободы, которым оказана социальная помощь</t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</si>
  <si>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Опубликование правовых актов в газете "Лискинский муниципальный вестник"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</si>
  <si>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2: 
</t>
    </r>
    <r>
      <rPr>
        <b/>
        <sz val="10"/>
        <color theme="1"/>
        <rFont val="Times New Roman"/>
        <family val="1"/>
        <charset val="204"/>
      </rPr>
      <t>Профилактика преступности и правонарушений среди несовершеннолетних и молодежи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</si>
  <si>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Оплата услуг по обеспечению общественного порядка на стадионе при проведении городских футбольных матчей (привлечение стюартов для контроля ситуации с болельщиками)</t>
    </r>
  </si>
  <si>
    <t>Количество стюартов, привлекаемых для котроля ситуации с болельщиками при проведении футбольных матчей на стидионе города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</si>
  <si>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3: 
</t>
    </r>
    <r>
      <rPr>
        <b/>
        <sz val="10"/>
        <color theme="1"/>
        <rFont val="Times New Roman"/>
        <family val="1"/>
        <charset val="204"/>
      </rPr>
      <t>Противодействие терроризму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</si>
  <si>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Приобретение рамок - металлодетекторов для учреждений и мест пребывания людей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</si>
  <si>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Изготовление и установка банеров с наглядной агитацией за здоровый образ жизни</t>
    </r>
  </si>
  <si>
    <t>Количество установленных банеров с наглядной агитацией за здоровый образ жизни, либо с другой антинаркотической информацией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</si>
  <si>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1: </t>
    </r>
    <r>
      <rPr>
        <b/>
        <sz val="10"/>
        <color theme="1"/>
        <rFont val="Times New Roman"/>
        <family val="1"/>
        <charset val="204"/>
      </rPr>
      <t>Агитационные меры по профилактике распространения и злоупотребления наркомании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</si>
  <si>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2: </t>
    </r>
    <r>
      <rPr>
        <b/>
        <sz val="10"/>
        <color theme="1"/>
        <rFont val="Times New Roman"/>
        <family val="1"/>
        <charset val="204"/>
      </rPr>
      <t>Профилактика наркомании среди детей и подростков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</si>
  <si>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Проведение "прямых линий" и "круглых столов" с приглашением специалистов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</si>
  <si>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Подписка периодических изданий антинаркотической направленности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</si>
  <si>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Проведение мероприятий по вопросам профилактики наркомании, аредных превычек детей и подростков (семинары, беседы, лекции, акции)</t>
    </r>
  </si>
  <si>
    <r>
      <t xml:space="preserve">Мероприятие 4:
</t>
    </r>
    <r>
      <rPr>
        <sz val="10"/>
        <color theme="1"/>
        <rFont val="Times New Roman"/>
        <family val="1"/>
        <charset val="204"/>
      </rPr>
      <t>Издание (приобретение) наглядной агитации за здоровый образ жизни: стендов, методических материалов, буклетов и т.д.</t>
    </r>
  </si>
  <si>
    <t>Издание (приобретение) наглядной агитации за здоровый образ жизни: стендов, методических материалов, буклетов и т.д.</t>
  </si>
  <si>
    <t>Нормативно-правовое обеспечение организации отдыха и оздоровления детей</t>
  </si>
  <si>
    <t>Сохранение удельного веса детей школьного возраста, охваченных организованными формами отдыха и оздоровления</t>
  </si>
  <si>
    <t>2.4.2.</t>
  </si>
  <si>
    <t>Мероприятия по развитию механизмов административной среды и межведомственного взаимодействия</t>
  </si>
  <si>
    <t>Доля выполненных планов заданий, от общего количества предписаний, выданных надзорными органами по обеспечению санитарно-гегиенического и противоэпидемиологического режима в организациях отдыха и оздоровления детей и молодежи</t>
  </si>
  <si>
    <t>2.4.3.</t>
  </si>
  <si>
    <t>Создание объекта муниципальной собственности (детский сад по адресу г. Лиски ул. Титова,24)</t>
  </si>
  <si>
    <t>2.6.3.</t>
  </si>
  <si>
    <r>
      <t xml:space="preserve">Основное мероприяти 3:
</t>
    </r>
    <r>
      <rPr>
        <sz val="10"/>
        <color theme="1"/>
        <rFont val="Times New Roman"/>
        <family val="1"/>
        <charset val="204"/>
      </rPr>
      <t>Строительство пристройки к МКОУ СОШ №1</t>
    </r>
  </si>
  <si>
    <t>Строительство пристройки к МКОУ СОШ №1 г. Лиски</t>
  </si>
  <si>
    <t>2.7.3.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</si>
  <si>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Гражданское образование и патриотическое воспитание молодежи, содействие формированию правовых, культурных, нравственных ценностей среди молодежи</t>
    </r>
  </si>
  <si>
    <t>Увеличение количества военно-патриотических объединений и военно-спортивных молодежных клубов</t>
  </si>
  <si>
    <t>2.7.4.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</si>
  <si>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Развитие системы информирования молодежи о потенциальных возможностях саморазвития и мониторинга молодежной политики</t>
    </r>
  </si>
  <si>
    <t xml:space="preserve">Повышение осведомленности молодых людей о потенциальных возможностях проявления социальной инициативы и в общественно-политической жизни </t>
  </si>
  <si>
    <t>Выплаты компенсации родителям в целях материальной поддержки воспитания и обучения детей, посещающих общеобразовательные организации реализующие общеобразовательную программу дошкольного образования</t>
  </si>
  <si>
    <t xml:space="preserve">
100
72</t>
  </si>
  <si>
    <t xml:space="preserve">
100
100</t>
  </si>
  <si>
    <t>5.1.2.</t>
  </si>
  <si>
    <t>5.1.3.</t>
  </si>
  <si>
    <t>ув. в 4,2 раза</t>
  </si>
  <si>
    <t>5.2.</t>
  </si>
  <si>
    <t>5.2.1.</t>
  </si>
  <si>
    <t>5.2.2.</t>
  </si>
  <si>
    <r>
      <t xml:space="preserve">Основное мероприятие 2:
</t>
    </r>
    <r>
      <rPr>
        <b/>
        <sz val="10"/>
        <color theme="1"/>
        <rFont val="Times New Roman"/>
        <family val="1"/>
        <charset val="204"/>
      </rPr>
      <t>Развитие сети общеобразовательных учреждений в сельской местности</t>
    </r>
  </si>
  <si>
    <t>Ввод школы в с. Селявное, уч. Мест</t>
  </si>
  <si>
    <t>5.2.3.</t>
  </si>
  <si>
    <t>Приобретение основных средств</t>
  </si>
  <si>
    <t>Создание условий для улучшения социально-демографической ситуации
(приобретение автотраспорта "Скорая помощь")</t>
  </si>
  <si>
    <t>5.2.4.</t>
  </si>
  <si>
    <t>5.2.5.</t>
  </si>
  <si>
    <r>
      <rPr>
        <u/>
        <sz val="10"/>
        <color theme="1"/>
        <rFont val="Times New Roman"/>
        <family val="1"/>
        <charset val="204"/>
      </rPr>
      <t>Мероприятие 12: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Средний Икорец Лискинского муниципального района Воронежской области (1 очередь)</t>
    </r>
  </si>
  <si>
    <r>
      <rPr>
        <u/>
        <sz val="10"/>
        <color theme="1"/>
        <rFont val="Times New Roman"/>
        <family val="1"/>
        <charset val="204"/>
      </rPr>
      <t>Мероприятие 13: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Лискинское Лискинского муниципального района Воронежской области</t>
    </r>
  </si>
  <si>
    <t>5.2.6.</t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</si>
  <si>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Газопровод ул. Яблочкина в с. Средний Икорец Лискинского муниципального района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</si>
  <si>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Газопровод ул. Юбилейная в с. Высокое Лискинского муниципального района</t>
    </r>
  </si>
  <si>
    <r>
      <t>Мероприятие 4:
Строительство г</t>
    </r>
    <r>
      <rPr>
        <sz val="10"/>
        <color theme="1"/>
        <rFont val="Times New Roman"/>
        <family val="1"/>
        <charset val="204"/>
      </rPr>
      <t>азопровода ул. Холмистая, Школьная, пер. Степной в х. Никольский Лискинского муниципального района</t>
    </r>
  </si>
  <si>
    <t>5.2.7.</t>
  </si>
  <si>
    <t>Строительный контроль</t>
  </si>
  <si>
    <t>5.2.8.</t>
  </si>
  <si>
    <r>
      <t xml:space="preserve">Основное мероприятие 9:
</t>
    </r>
    <r>
      <rPr>
        <b/>
        <sz val="10"/>
        <color theme="1"/>
        <rFont val="Times New Roman"/>
        <family val="1"/>
        <charset val="204"/>
      </rPr>
      <t>Развитие сети автомобильных дорог</t>
    </r>
  </si>
  <si>
    <t>7.1.1.</t>
  </si>
  <si>
    <t>ув. в 5,7 раза</t>
  </si>
  <si>
    <t>7.2.1.</t>
  </si>
  <si>
    <t>ув. в 11,9 раз</t>
  </si>
  <si>
    <t>7.2.2.</t>
  </si>
  <si>
    <r>
      <rPr>
        <u/>
        <sz val="10"/>
        <color theme="1"/>
        <rFont val="Times New Roman"/>
        <family val="1"/>
        <charset val="204"/>
      </rPr>
      <t>Основное мероприяти 2:</t>
    </r>
    <r>
      <rPr>
        <sz val="10"/>
        <color theme="1"/>
        <rFont val="Times New Roman"/>
        <family val="1"/>
        <charset val="204"/>
      </rPr>
      <t xml:space="preserve">
Ремонт автомобильных дорог общего пользования местного значения</t>
    </r>
  </si>
  <si>
    <t>7.2.3.</t>
  </si>
  <si>
    <t>Площадь отремонтированных автомобильных дорог общего пользования местного значения, тыс.кв.м.</t>
  </si>
  <si>
    <t>Протяженность построенных автомобильных дорог общего пользования местного значения (виадук), м</t>
  </si>
  <si>
    <t>8.3.</t>
  </si>
  <si>
    <t>8.3.1.</t>
  </si>
  <si>
    <t>8.4.</t>
  </si>
  <si>
    <t>8.4.1.</t>
  </si>
  <si>
    <t>8.5.</t>
  </si>
  <si>
    <t>Подпрограмма №5 "Развитие сельской культуры Лискинского муниципального района Воронежской области"</t>
  </si>
  <si>
    <t>8.5.1.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</si>
  <si>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>Строительство, реконструкция и капитальный ремонт культурно-досуговых учреждений в Лискинском муниципальном районе Воронежской области</t>
    </r>
  </si>
  <si>
    <t>Количество учреждений культуры, в которых проведена реконструкция</t>
  </si>
  <si>
    <t>10.2.</t>
  </si>
  <si>
    <t>10.3.</t>
  </si>
  <si>
    <t>10.4.</t>
  </si>
  <si>
    <t>10.5.</t>
  </si>
  <si>
    <t>10.6.</t>
  </si>
  <si>
    <t>11.1.1.</t>
  </si>
  <si>
    <t>11.1.2.</t>
  </si>
  <si>
    <r>
      <t xml:space="preserve">Основное мероприятие 2: 
</t>
    </r>
    <r>
      <rPr>
        <sz val="10"/>
        <color theme="1"/>
        <rFont val="Times New Roman"/>
        <family val="1"/>
        <charset val="204"/>
      </rPr>
      <t>Строительство фельдшерско-акушерского пункта в х. Никольский</t>
    </r>
  </si>
  <si>
    <t>Ввод в действие  фельдшерско-акушерского пункта, кв.м.</t>
  </si>
  <si>
    <t>11.2.3.</t>
  </si>
  <si>
    <r>
      <t xml:space="preserve">Основное мероприятие 5: 
</t>
    </r>
    <r>
      <rPr>
        <sz val="10"/>
        <color theme="1"/>
        <rFont val="Times New Roman"/>
        <family val="1"/>
        <charset val="204"/>
      </rPr>
      <t>Предоставление субсидий бюджетным, автономным учреждениям и иным некоммерческим организациям</t>
    </r>
  </si>
  <si>
    <t>11.2.1.</t>
  </si>
  <si>
    <t>11.3.1.</t>
  </si>
  <si>
    <t>12.1.2.</t>
  </si>
  <si>
    <t>12.2.2.</t>
  </si>
  <si>
    <t>12.2.3.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</si>
  <si>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Содействие повышению качества управления финансами городских и сельских поселений</t>
    </r>
  </si>
  <si>
    <t>Соотношение фактического финансирования 
городских и сельских поселений к плановому назначению, предусмотренному решением Совета народных депутатов Лискинского муниципального района  Воронежской области о районном бюджете на соответствующий период и (или) сводной бюджетной росписью района,%</t>
  </si>
  <si>
    <t>12.3.2.</t>
  </si>
  <si>
    <t>13.4.</t>
  </si>
  <si>
    <t>13.4.1.</t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</si>
  <si>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Установка систем видеонаблюдения на территории Лискинского муниципального района и г. Лиски</t>
    </r>
  </si>
  <si>
    <r>
      <rPr>
        <u/>
        <sz val="10"/>
        <color theme="1"/>
        <rFont val="Times New Roman"/>
        <family val="1"/>
        <charset val="204"/>
      </rPr>
      <t>Основное мероприяти 3:</t>
    </r>
    <r>
      <rPr>
        <sz val="10"/>
        <color theme="1"/>
        <rFont val="Times New Roman"/>
        <family val="1"/>
        <charset val="204"/>
      </rPr>
      <t xml:space="preserve">
Строительство автомобильных дорог общего пользования местного значения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</si>
</sst>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3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9" fontId="10" fillId="0" borderId="10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4" fontId="7" fillId="2" borderId="1" xfId="0" applyNumberFormat="1" applyFont="1" applyFill="1" applyBorder="1" applyAlignment="1">
      <alignment vertical="center" wrapText="1"/>
    </xf>
    <xf numFmtId="0" fontId="13" fillId="0" borderId="0" xfId="0" applyFont="1" applyBorder="1"/>
    <xf numFmtId="0" fontId="0" fillId="0" borderId="0" xfId="0" applyBorder="1"/>
    <xf numFmtId="0" fontId="14" fillId="0" borderId="0" xfId="0" applyFont="1" applyBorder="1"/>
    <xf numFmtId="0" fontId="16" fillId="0" borderId="0" xfId="0" applyFont="1" applyBorder="1"/>
    <xf numFmtId="0" fontId="14" fillId="0" borderId="0" xfId="0" applyFont="1"/>
    <xf numFmtId="0" fontId="16" fillId="0" borderId="0" xfId="0" applyFont="1"/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righ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top" wrapText="1"/>
    </xf>
    <xf numFmtId="10" fontId="6" fillId="5" borderId="1" xfId="0" applyNumberFormat="1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horizontal="center" vertical="top" wrapText="1"/>
    </xf>
    <xf numFmtId="9" fontId="18" fillId="5" borderId="1" xfId="0" applyNumberFormat="1" applyFont="1" applyFill="1" applyBorder="1" applyAlignment="1">
      <alignment horizontal="center" vertical="top" wrapText="1"/>
    </xf>
    <xf numFmtId="4" fontId="7" fillId="4" borderId="2" xfId="0" applyNumberFormat="1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left" vertical="center" wrapText="1"/>
    </xf>
    <xf numFmtId="4" fontId="6" fillId="5" borderId="2" xfId="0" applyNumberFormat="1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lef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4" fontId="7" fillId="5" borderId="1" xfId="0" applyNumberFormat="1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4" fontId="6" fillId="5" borderId="1" xfId="0" applyNumberFormat="1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top" wrapText="1"/>
    </xf>
    <xf numFmtId="4" fontId="7" fillId="0" borderId="2" xfId="0" applyNumberFormat="1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 wrapText="1"/>
    </xf>
    <xf numFmtId="4" fontId="7" fillId="3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top" wrapText="1"/>
    </xf>
    <xf numFmtId="49" fontId="12" fillId="0" borderId="1" xfId="0" applyNumberFormat="1" applyFont="1" applyFill="1" applyBorder="1" applyAlignment="1">
      <alignment vertical="center" wrapText="1"/>
    </xf>
    <xf numFmtId="9" fontId="6" fillId="0" borderId="1" xfId="0" applyNumberFormat="1" applyFont="1" applyBorder="1" applyAlignment="1">
      <alignment horizontal="center" vertical="top" wrapText="1"/>
    </xf>
    <xf numFmtId="9" fontId="6" fillId="5" borderId="1" xfId="0" applyNumberFormat="1" applyFont="1" applyFill="1" applyBorder="1" applyAlignment="1">
      <alignment horizontal="center" vertical="top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5" borderId="1" xfId="0" applyFont="1" applyFill="1" applyBorder="1" applyAlignment="1">
      <alignment horizontal="left" vertical="top" wrapText="1"/>
    </xf>
    <xf numFmtId="4" fontId="6" fillId="5" borderId="1" xfId="0" applyNumberFormat="1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2" fontId="7" fillId="2" borderId="1" xfId="0" applyNumberFormat="1" applyFont="1" applyFill="1" applyBorder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6" fillId="0" borderId="3" xfId="0" applyNumberFormat="1" applyFont="1" applyBorder="1" applyAlignment="1">
      <alignment horizontal="right" vertical="top" wrapText="1"/>
    </xf>
    <xf numFmtId="4" fontId="6" fillId="0" borderId="4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4" fontId="7" fillId="0" borderId="2" xfId="0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0" fontId="7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2" fontId="6" fillId="0" borderId="2" xfId="0" applyNumberFormat="1" applyFont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left" vertical="top" wrapText="1"/>
    </xf>
    <xf numFmtId="10" fontId="6" fillId="5" borderId="2" xfId="0" applyNumberFormat="1" applyFont="1" applyFill="1" applyBorder="1" applyAlignment="1">
      <alignment horizontal="center" vertical="top" wrapText="1"/>
    </xf>
    <xf numFmtId="0" fontId="18" fillId="5" borderId="2" xfId="0" applyFont="1" applyFill="1" applyBorder="1" applyAlignment="1">
      <alignment horizontal="center" vertical="top" wrapText="1"/>
    </xf>
    <xf numFmtId="0" fontId="18" fillId="5" borderId="4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9" fontId="10" fillId="0" borderId="4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right" vertical="top" wrapText="1"/>
    </xf>
    <xf numFmtId="4" fontId="6" fillId="0" borderId="2" xfId="0" applyNumberFormat="1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vertical="top" wrapText="1"/>
    </xf>
    <xf numFmtId="4" fontId="6" fillId="0" borderId="3" xfId="0" applyNumberFormat="1" applyFont="1" applyBorder="1" applyAlignment="1">
      <alignment vertical="top" wrapText="1"/>
    </xf>
    <xf numFmtId="4" fontId="6" fillId="0" borderId="4" xfId="0" applyNumberFormat="1" applyFont="1" applyBorder="1" applyAlignment="1">
      <alignment horizontal="center" vertical="top" wrapText="1"/>
    </xf>
    <xf numFmtId="4" fontId="7" fillId="0" borderId="2" xfId="0" applyNumberFormat="1" applyFont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1" fontId="6" fillId="0" borderId="2" xfId="0" applyNumberFormat="1" applyFont="1" applyBorder="1" applyAlignment="1">
      <alignment horizontal="left" vertical="top" wrapText="1"/>
    </xf>
    <xf numFmtId="1" fontId="6" fillId="0" borderId="4" xfId="0" applyNumberFormat="1" applyFont="1" applyBorder="1" applyAlignment="1">
      <alignment horizontal="left" vertical="top" wrapText="1"/>
    </xf>
    <xf numFmtId="1" fontId="6" fillId="0" borderId="3" xfId="0" applyNumberFormat="1" applyFont="1" applyBorder="1" applyAlignment="1">
      <alignment horizontal="left" vertical="top" wrapText="1"/>
    </xf>
    <xf numFmtId="4" fontId="7" fillId="0" borderId="4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right" vertical="top" wrapText="1"/>
    </xf>
    <xf numFmtId="4" fontId="6" fillId="5" borderId="4" xfId="0" applyNumberFormat="1" applyFont="1" applyFill="1" applyBorder="1" applyAlignment="1">
      <alignment horizontal="right" vertical="top" wrapText="1"/>
    </xf>
    <xf numFmtId="4" fontId="6" fillId="5" borderId="3" xfId="0" applyNumberFormat="1" applyFont="1" applyFill="1" applyBorder="1" applyAlignment="1">
      <alignment horizontal="right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3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top" wrapText="1"/>
    </xf>
    <xf numFmtId="0" fontId="18" fillId="5" borderId="4" xfId="0" applyFont="1" applyFill="1" applyBorder="1" applyAlignment="1">
      <alignment horizontal="center" vertical="top" wrapText="1"/>
    </xf>
    <xf numFmtId="0" fontId="18" fillId="5" borderId="3" xfId="0" applyFont="1" applyFill="1" applyBorder="1" applyAlignment="1">
      <alignment horizontal="center" vertical="top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94"/>
  <sheetViews>
    <sheetView tabSelected="1" topLeftCell="A468" workbookViewId="0">
      <selection activeCell="B475" sqref="B475"/>
    </sheetView>
  </sheetViews>
  <sheetFormatPr defaultRowHeight="15" x14ac:dyDescent="0.25"/>
  <cols>
    <col min="1" max="1" width="6" customWidth="1"/>
    <col min="2" max="2" width="33" customWidth="1"/>
    <col min="3" max="3" width="10.85546875" customWidth="1"/>
    <col min="4" max="5" width="11.28515625" bestFit="1" customWidth="1"/>
    <col min="6" max="6" width="11.140625" customWidth="1"/>
    <col min="7" max="7" width="11.28515625" customWidth="1"/>
    <col min="8" max="11" width="11.28515625" bestFit="1" customWidth="1"/>
    <col min="12" max="12" width="10" customWidth="1"/>
    <col min="16" max="16" width="27" customWidth="1"/>
    <col min="17" max="17" width="12" customWidth="1"/>
    <col min="18" max="18" width="12.42578125" customWidth="1"/>
    <col min="19" max="19" width="9.5703125" bestFit="1" customWidth="1"/>
    <col min="20" max="20" width="11.42578125" bestFit="1" customWidth="1"/>
  </cols>
  <sheetData>
    <row r="1" spans="1:20" ht="14.25" customHeight="1" x14ac:dyDescent="0.25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</row>
    <row r="2" spans="1:20" ht="18.75" x14ac:dyDescent="0.25">
      <c r="A2" s="226" t="s">
        <v>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3" spans="1:20" ht="18.75" x14ac:dyDescent="0.25">
      <c r="A3" s="227" t="s">
        <v>19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</row>
    <row r="4" spans="1:20" ht="18.75" x14ac:dyDescent="0.25">
      <c r="A4" s="226" t="s">
        <v>454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</row>
    <row r="5" spans="1:20" ht="9" customHeight="1" x14ac:dyDescent="0.25">
      <c r="A5" s="1"/>
    </row>
    <row r="6" spans="1:20" ht="16.5" customHeight="1" x14ac:dyDescent="0.25">
      <c r="A6" s="229" t="s">
        <v>2</v>
      </c>
      <c r="B6" s="205" t="s">
        <v>3</v>
      </c>
      <c r="C6" s="229" t="s">
        <v>4</v>
      </c>
      <c r="D6" s="229" t="s">
        <v>5</v>
      </c>
      <c r="E6" s="229"/>
      <c r="F6" s="229"/>
      <c r="G6" s="229"/>
      <c r="H6" s="229"/>
      <c r="I6" s="229"/>
      <c r="J6" s="229"/>
      <c r="K6" s="229"/>
      <c r="L6" s="229"/>
      <c r="M6" s="229"/>
      <c r="N6" s="228" t="s">
        <v>6</v>
      </c>
      <c r="O6" s="228"/>
      <c r="P6" s="228" t="s">
        <v>7</v>
      </c>
      <c r="Q6" s="228" t="s">
        <v>8</v>
      </c>
      <c r="R6" s="228" t="s">
        <v>9</v>
      </c>
      <c r="S6" s="228" t="s">
        <v>10</v>
      </c>
      <c r="T6" s="2"/>
    </row>
    <row r="7" spans="1:20" x14ac:dyDescent="0.25">
      <c r="A7" s="229"/>
      <c r="B7" s="216"/>
      <c r="C7" s="229"/>
      <c r="D7" s="228" t="s">
        <v>11</v>
      </c>
      <c r="E7" s="228"/>
      <c r="F7" s="229" t="s">
        <v>265</v>
      </c>
      <c r="G7" s="229"/>
      <c r="H7" s="229"/>
      <c r="I7" s="229"/>
      <c r="J7" s="229"/>
      <c r="K7" s="229"/>
      <c r="L7" s="229"/>
      <c r="M7" s="229"/>
      <c r="N7" s="228"/>
      <c r="O7" s="228"/>
      <c r="P7" s="228"/>
      <c r="Q7" s="228"/>
      <c r="R7" s="228"/>
      <c r="S7" s="228"/>
      <c r="T7" s="2"/>
    </row>
    <row r="8" spans="1:20" ht="15.75" customHeight="1" x14ac:dyDescent="0.25">
      <c r="A8" s="229"/>
      <c r="B8" s="216"/>
      <c r="C8" s="229"/>
      <c r="D8" s="228"/>
      <c r="E8" s="228"/>
      <c r="F8" s="228" t="s">
        <v>12</v>
      </c>
      <c r="G8" s="228"/>
      <c r="H8" s="228" t="s">
        <v>13</v>
      </c>
      <c r="I8" s="228"/>
      <c r="J8" s="228" t="s">
        <v>14</v>
      </c>
      <c r="K8" s="228"/>
      <c r="L8" s="230" t="s">
        <v>15</v>
      </c>
      <c r="M8" s="231"/>
      <c r="N8" s="228"/>
      <c r="O8" s="228"/>
      <c r="P8" s="228"/>
      <c r="Q8" s="228"/>
      <c r="R8" s="228"/>
      <c r="S8" s="228"/>
      <c r="T8" s="2"/>
    </row>
    <row r="9" spans="1:20" ht="59.25" customHeight="1" x14ac:dyDescent="0.25">
      <c r="A9" s="229"/>
      <c r="B9" s="216"/>
      <c r="C9" s="229"/>
      <c r="D9" s="228"/>
      <c r="E9" s="228"/>
      <c r="F9" s="228"/>
      <c r="G9" s="228"/>
      <c r="H9" s="228"/>
      <c r="I9" s="228"/>
      <c r="J9" s="228"/>
      <c r="K9" s="228"/>
      <c r="L9" s="232"/>
      <c r="M9" s="233"/>
      <c r="N9" s="228"/>
      <c r="O9" s="228"/>
      <c r="P9" s="228"/>
      <c r="Q9" s="228"/>
      <c r="R9" s="228"/>
      <c r="S9" s="228"/>
      <c r="T9" s="2"/>
    </row>
    <row r="10" spans="1:20" ht="33.75" customHeight="1" x14ac:dyDescent="0.25">
      <c r="A10" s="229"/>
      <c r="B10" s="206"/>
      <c r="C10" s="229"/>
      <c r="D10" s="11" t="s">
        <v>16</v>
      </c>
      <c r="E10" s="11" t="s">
        <v>17</v>
      </c>
      <c r="F10" s="11" t="s">
        <v>16</v>
      </c>
      <c r="G10" s="11" t="s">
        <v>17</v>
      </c>
      <c r="H10" s="11" t="s">
        <v>16</v>
      </c>
      <c r="I10" s="11" t="s">
        <v>17</v>
      </c>
      <c r="J10" s="11" t="s">
        <v>16</v>
      </c>
      <c r="K10" s="11" t="s">
        <v>17</v>
      </c>
      <c r="L10" s="11" t="s">
        <v>16</v>
      </c>
      <c r="M10" s="11" t="s">
        <v>17</v>
      </c>
      <c r="N10" s="11" t="s">
        <v>16</v>
      </c>
      <c r="O10" s="11" t="s">
        <v>17</v>
      </c>
      <c r="P10" s="228"/>
      <c r="Q10" s="228"/>
      <c r="R10" s="228"/>
      <c r="S10" s="228"/>
      <c r="T10" s="2"/>
    </row>
    <row r="11" spans="1:20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2"/>
    </row>
    <row r="12" spans="1:20" ht="17.25" customHeight="1" x14ac:dyDescent="0.25">
      <c r="A12" s="247"/>
      <c r="B12" s="247" t="s">
        <v>18</v>
      </c>
      <c r="C12" s="64" t="s">
        <v>455</v>
      </c>
      <c r="D12" s="43">
        <f>SUM(D13:D15)</f>
        <v>8166555.0299999993</v>
      </c>
      <c r="E12" s="43">
        <f t="shared" ref="E12:M12" si="0">SUM(E13:E15)</f>
        <v>9396608.4100000001</v>
      </c>
      <c r="F12" s="43">
        <f t="shared" si="0"/>
        <v>2093374.54</v>
      </c>
      <c r="G12" s="43">
        <f t="shared" si="0"/>
        <v>2987819.22</v>
      </c>
      <c r="H12" s="43">
        <f t="shared" si="0"/>
        <v>3363367.4400000004</v>
      </c>
      <c r="I12" s="43">
        <f t="shared" si="0"/>
        <v>3632095.209999999</v>
      </c>
      <c r="J12" s="43">
        <f t="shared" si="0"/>
        <v>2602325.9400000004</v>
      </c>
      <c r="K12" s="43">
        <f t="shared" si="0"/>
        <v>2684709.16</v>
      </c>
      <c r="L12" s="43">
        <f t="shared" si="0"/>
        <v>107487.11</v>
      </c>
      <c r="M12" s="43">
        <f t="shared" si="0"/>
        <v>91984.82</v>
      </c>
      <c r="N12" s="124">
        <v>100</v>
      </c>
      <c r="O12" s="124">
        <v>115.06</v>
      </c>
      <c r="P12" s="247" t="s">
        <v>22</v>
      </c>
      <c r="Q12" s="247" t="s">
        <v>22</v>
      </c>
      <c r="R12" s="247" t="s">
        <v>22</v>
      </c>
      <c r="S12" s="247" t="s">
        <v>22</v>
      </c>
      <c r="T12" s="125"/>
    </row>
    <row r="13" spans="1:20" ht="17.25" customHeight="1" x14ac:dyDescent="0.25">
      <c r="A13" s="248"/>
      <c r="B13" s="248"/>
      <c r="C13" s="64">
        <v>2014</v>
      </c>
      <c r="D13" s="43">
        <f>SUM(D18+D108+D252+D271+D290+D432+D449+D477+D521+D537+D568+D587+D622+D660+D679)</f>
        <v>3355307.9699999993</v>
      </c>
      <c r="E13" s="43">
        <f t="shared" ref="E13:M13" si="1">SUM(E18+E108+E252+E271+E290+E432+E449+E477+E521+E537+E568+E587+E622+E660+E679)</f>
        <v>3340438.6899999995</v>
      </c>
      <c r="F13" s="43">
        <f t="shared" si="1"/>
        <v>1024286.4400000001</v>
      </c>
      <c r="G13" s="43">
        <f t="shared" si="1"/>
        <v>1024286.4400000001</v>
      </c>
      <c r="H13" s="43">
        <f t="shared" si="1"/>
        <v>1412905.0399999998</v>
      </c>
      <c r="I13" s="43">
        <f t="shared" si="1"/>
        <v>1411706.9399999997</v>
      </c>
      <c r="J13" s="43">
        <f t="shared" si="1"/>
        <v>880594.87000000011</v>
      </c>
      <c r="K13" s="43">
        <f t="shared" si="1"/>
        <v>866923.69000000006</v>
      </c>
      <c r="L13" s="43">
        <f t="shared" si="1"/>
        <v>37521.619999999995</v>
      </c>
      <c r="M13" s="43">
        <f t="shared" si="1"/>
        <v>37521.619999999995</v>
      </c>
      <c r="N13" s="124">
        <v>100</v>
      </c>
      <c r="O13" s="124">
        <v>99.56</v>
      </c>
      <c r="P13" s="248"/>
      <c r="Q13" s="248"/>
      <c r="R13" s="248"/>
      <c r="S13" s="248"/>
      <c r="T13" s="125"/>
    </row>
    <row r="14" spans="1:20" ht="17.25" customHeight="1" x14ac:dyDescent="0.25">
      <c r="A14" s="248"/>
      <c r="B14" s="248"/>
      <c r="C14" s="64">
        <v>2015</v>
      </c>
      <c r="D14" s="43">
        <f>SUM(D19+D109+D253+D272+D291+D433+D450+D478+D522+D538+D569+D588+D623+D661+D680)</f>
        <v>1721744.51</v>
      </c>
      <c r="E14" s="43">
        <f t="shared" ref="E14:M14" si="2">SUM(E19+E109+E253+E272+E291+E433+E450+E478+E522+E538+E569+E588+E623+E661+E680)</f>
        <v>2967093.8</v>
      </c>
      <c r="F14" s="43">
        <f t="shared" si="2"/>
        <v>130000</v>
      </c>
      <c r="G14" s="43">
        <f t="shared" si="2"/>
        <v>1024444.6599999999</v>
      </c>
      <c r="H14" s="43">
        <f t="shared" si="2"/>
        <v>881191.5</v>
      </c>
      <c r="I14" s="43">
        <f t="shared" si="2"/>
        <v>1151533.9999999998</v>
      </c>
      <c r="J14" s="43">
        <f t="shared" si="2"/>
        <v>663523.01</v>
      </c>
      <c r="K14" s="43">
        <f t="shared" si="2"/>
        <v>759587.51</v>
      </c>
      <c r="L14" s="43">
        <f t="shared" si="2"/>
        <v>47030</v>
      </c>
      <c r="M14" s="43">
        <f t="shared" si="2"/>
        <v>31527.629999999997</v>
      </c>
      <c r="N14" s="124">
        <v>100</v>
      </c>
      <c r="O14" s="124">
        <v>171.96</v>
      </c>
      <c r="P14" s="248"/>
      <c r="Q14" s="248"/>
      <c r="R14" s="248"/>
      <c r="S14" s="248"/>
      <c r="T14" s="2"/>
    </row>
    <row r="15" spans="1:20" ht="17.25" customHeight="1" x14ac:dyDescent="0.25">
      <c r="A15" s="249"/>
      <c r="B15" s="249"/>
      <c r="C15" s="64">
        <v>2016</v>
      </c>
      <c r="D15" s="43">
        <f>SUM(D20+D110+D254+D273+D292+D434+D451+D479+D523+D539+D570+D589+D624+D662+D681)</f>
        <v>3089502.55</v>
      </c>
      <c r="E15" s="43">
        <f t="shared" ref="E15:M15" si="3">SUM(E20+E110+E254+E273+E292+E434+E451+E479+E523+E539+E570+E589+E624+E662+E681)</f>
        <v>3089075.9200000004</v>
      </c>
      <c r="F15" s="43">
        <f t="shared" si="3"/>
        <v>939088.10000000009</v>
      </c>
      <c r="G15" s="43">
        <f t="shared" si="3"/>
        <v>939088.12000000011</v>
      </c>
      <c r="H15" s="43">
        <f t="shared" si="3"/>
        <v>1069270.9000000001</v>
      </c>
      <c r="I15" s="43">
        <f t="shared" si="3"/>
        <v>1068854.2699999998</v>
      </c>
      <c r="J15" s="43">
        <f t="shared" si="3"/>
        <v>1058208.06</v>
      </c>
      <c r="K15" s="43">
        <f t="shared" si="3"/>
        <v>1058197.9600000002</v>
      </c>
      <c r="L15" s="43">
        <f t="shared" si="3"/>
        <v>22935.49</v>
      </c>
      <c r="M15" s="43">
        <f t="shared" si="3"/>
        <v>22935.57</v>
      </c>
      <c r="N15" s="124">
        <v>100</v>
      </c>
      <c r="O15" s="124">
        <v>99.99</v>
      </c>
      <c r="P15" s="249"/>
      <c r="Q15" s="249"/>
      <c r="R15" s="249"/>
      <c r="S15" s="249"/>
      <c r="T15" s="2"/>
    </row>
    <row r="16" spans="1:20" ht="8.25" customHeight="1" x14ac:dyDescent="0.25">
      <c r="A16" s="6"/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2"/>
    </row>
    <row r="17" spans="1:20" ht="18" customHeight="1" x14ac:dyDescent="0.25">
      <c r="A17" s="239" t="s">
        <v>20</v>
      </c>
      <c r="B17" s="242" t="s">
        <v>21</v>
      </c>
      <c r="C17" s="13" t="s">
        <v>455</v>
      </c>
      <c r="D17" s="14">
        <f>SUM(D18:D20)</f>
        <v>1644.9</v>
      </c>
      <c r="E17" s="14">
        <f t="shared" ref="E17:M17" si="4">SUM(E18:E20)</f>
        <v>1562.45</v>
      </c>
      <c r="F17" s="14">
        <f t="shared" si="4"/>
        <v>0</v>
      </c>
      <c r="G17" s="14">
        <f t="shared" si="4"/>
        <v>0</v>
      </c>
      <c r="H17" s="14">
        <f t="shared" si="4"/>
        <v>0</v>
      </c>
      <c r="I17" s="14">
        <f t="shared" si="4"/>
        <v>0</v>
      </c>
      <c r="J17" s="14">
        <f t="shared" si="4"/>
        <v>1644.9</v>
      </c>
      <c r="K17" s="14">
        <f t="shared" si="4"/>
        <v>1562.45</v>
      </c>
      <c r="L17" s="14">
        <f t="shared" si="4"/>
        <v>0</v>
      </c>
      <c r="M17" s="14">
        <f t="shared" si="4"/>
        <v>0</v>
      </c>
      <c r="N17" s="14">
        <v>100</v>
      </c>
      <c r="O17" s="14">
        <v>94.99</v>
      </c>
      <c r="P17" s="207" t="s">
        <v>22</v>
      </c>
      <c r="Q17" s="207" t="s">
        <v>22</v>
      </c>
      <c r="R17" s="207" t="s">
        <v>22</v>
      </c>
      <c r="S17" s="207" t="s">
        <v>22</v>
      </c>
      <c r="T17" s="2"/>
    </row>
    <row r="18" spans="1:20" ht="18" customHeight="1" x14ac:dyDescent="0.25">
      <c r="A18" s="240"/>
      <c r="B18" s="243"/>
      <c r="C18" s="12">
        <v>2014</v>
      </c>
      <c r="D18" s="14">
        <f t="shared" ref="D18:M18" si="5">SUM(D22+D68)</f>
        <v>518.20000000000005</v>
      </c>
      <c r="E18" s="14">
        <f t="shared" si="5"/>
        <v>517.98</v>
      </c>
      <c r="F18" s="14">
        <f t="shared" si="5"/>
        <v>0</v>
      </c>
      <c r="G18" s="14">
        <f t="shared" si="5"/>
        <v>0</v>
      </c>
      <c r="H18" s="14">
        <f t="shared" si="5"/>
        <v>0</v>
      </c>
      <c r="I18" s="14">
        <f t="shared" si="5"/>
        <v>0</v>
      </c>
      <c r="J18" s="14">
        <f t="shared" si="5"/>
        <v>518.20000000000005</v>
      </c>
      <c r="K18" s="14">
        <f t="shared" si="5"/>
        <v>517.98</v>
      </c>
      <c r="L18" s="14">
        <f t="shared" si="5"/>
        <v>0</v>
      </c>
      <c r="M18" s="14">
        <f t="shared" si="5"/>
        <v>0</v>
      </c>
      <c r="N18" s="14">
        <v>100</v>
      </c>
      <c r="O18" s="14">
        <v>99.96</v>
      </c>
      <c r="P18" s="208"/>
      <c r="Q18" s="208"/>
      <c r="R18" s="208"/>
      <c r="S18" s="208"/>
      <c r="T18" s="2"/>
    </row>
    <row r="19" spans="1:20" ht="18.75" customHeight="1" x14ac:dyDescent="0.25">
      <c r="A19" s="240"/>
      <c r="B19" s="243"/>
      <c r="C19" s="12">
        <v>2015</v>
      </c>
      <c r="D19" s="14">
        <f t="shared" ref="D19:M19" si="6">SUM(D23+D69)</f>
        <v>488.9</v>
      </c>
      <c r="E19" s="14">
        <f t="shared" si="6"/>
        <v>406.65999999999997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488.9</v>
      </c>
      <c r="K19" s="14">
        <f t="shared" si="6"/>
        <v>406.65999999999997</v>
      </c>
      <c r="L19" s="14">
        <f t="shared" si="6"/>
        <v>0</v>
      </c>
      <c r="M19" s="14">
        <f t="shared" si="6"/>
        <v>0</v>
      </c>
      <c r="N19" s="14">
        <v>100</v>
      </c>
      <c r="O19" s="14">
        <v>83.18</v>
      </c>
      <c r="P19" s="208"/>
      <c r="Q19" s="208"/>
      <c r="R19" s="208"/>
      <c r="S19" s="208"/>
      <c r="T19" s="2"/>
    </row>
    <row r="20" spans="1:20" ht="18.75" customHeight="1" x14ac:dyDescent="0.25">
      <c r="A20" s="241"/>
      <c r="B20" s="244"/>
      <c r="C20" s="12">
        <v>2016</v>
      </c>
      <c r="D20" s="14">
        <f>SUM(D24+D70)</f>
        <v>637.79999999999995</v>
      </c>
      <c r="E20" s="14">
        <f t="shared" ref="E20:M20" si="7">SUM(E24+E70)</f>
        <v>637.81000000000006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637.79999999999995</v>
      </c>
      <c r="K20" s="14">
        <f t="shared" si="7"/>
        <v>637.81000000000006</v>
      </c>
      <c r="L20" s="14">
        <f t="shared" si="7"/>
        <v>0</v>
      </c>
      <c r="M20" s="14">
        <f t="shared" si="7"/>
        <v>0</v>
      </c>
      <c r="N20" s="14">
        <v>100</v>
      </c>
      <c r="O20" s="14">
        <v>100</v>
      </c>
      <c r="P20" s="209"/>
      <c r="Q20" s="209"/>
      <c r="R20" s="209"/>
      <c r="S20" s="209"/>
      <c r="T20" s="2"/>
    </row>
    <row r="21" spans="1:20" ht="21" customHeight="1" x14ac:dyDescent="0.25">
      <c r="A21" s="199" t="s">
        <v>23</v>
      </c>
      <c r="B21" s="202" t="s">
        <v>24</v>
      </c>
      <c r="C21" s="17" t="s">
        <v>455</v>
      </c>
      <c r="D21" s="18">
        <f>SUM(D22:D24)</f>
        <v>1414.43</v>
      </c>
      <c r="E21" s="18">
        <f t="shared" ref="E21:M21" si="8">SUM(E22:E24)</f>
        <v>1346.8200000000002</v>
      </c>
      <c r="F21" s="18">
        <f t="shared" si="8"/>
        <v>0</v>
      </c>
      <c r="G21" s="18">
        <f t="shared" si="8"/>
        <v>0</v>
      </c>
      <c r="H21" s="18">
        <f t="shared" si="8"/>
        <v>0</v>
      </c>
      <c r="I21" s="18">
        <f t="shared" si="8"/>
        <v>0</v>
      </c>
      <c r="J21" s="18">
        <f t="shared" si="8"/>
        <v>1414.43</v>
      </c>
      <c r="K21" s="18">
        <f t="shared" si="8"/>
        <v>1346.8200000000002</v>
      </c>
      <c r="L21" s="18">
        <f t="shared" si="8"/>
        <v>0</v>
      </c>
      <c r="M21" s="18">
        <f t="shared" si="8"/>
        <v>0</v>
      </c>
      <c r="N21" s="18">
        <v>100</v>
      </c>
      <c r="O21" s="18">
        <v>95.22</v>
      </c>
      <c r="P21" s="210" t="s">
        <v>22</v>
      </c>
      <c r="Q21" s="210" t="s">
        <v>22</v>
      </c>
      <c r="R21" s="210" t="s">
        <v>22</v>
      </c>
      <c r="S21" s="210" t="s">
        <v>22</v>
      </c>
      <c r="T21" s="2"/>
    </row>
    <row r="22" spans="1:20" ht="19.5" customHeight="1" x14ac:dyDescent="0.25">
      <c r="A22" s="200"/>
      <c r="B22" s="203"/>
      <c r="C22" s="16">
        <v>2014</v>
      </c>
      <c r="D22" s="18">
        <f>SUM(D26+D42+D60)</f>
        <v>442.2</v>
      </c>
      <c r="E22" s="18">
        <f t="shared" ref="E22:M22" si="9">SUM(E26+E42+E60)</f>
        <v>442.13000000000005</v>
      </c>
      <c r="F22" s="18">
        <f t="shared" si="9"/>
        <v>0</v>
      </c>
      <c r="G22" s="18">
        <f t="shared" si="9"/>
        <v>0</v>
      </c>
      <c r="H22" s="18">
        <f t="shared" si="9"/>
        <v>0</v>
      </c>
      <c r="I22" s="18">
        <f t="shared" si="9"/>
        <v>0</v>
      </c>
      <c r="J22" s="18">
        <f t="shared" si="9"/>
        <v>442.2</v>
      </c>
      <c r="K22" s="18">
        <f t="shared" si="9"/>
        <v>442.13000000000005</v>
      </c>
      <c r="L22" s="18">
        <f t="shared" si="9"/>
        <v>0</v>
      </c>
      <c r="M22" s="18">
        <f t="shared" si="9"/>
        <v>0</v>
      </c>
      <c r="N22" s="18">
        <v>100</v>
      </c>
      <c r="O22" s="18">
        <v>99.98</v>
      </c>
      <c r="P22" s="211"/>
      <c r="Q22" s="211"/>
      <c r="R22" s="211"/>
      <c r="S22" s="211"/>
      <c r="T22" s="2"/>
    </row>
    <row r="23" spans="1:20" ht="19.5" customHeight="1" x14ac:dyDescent="0.25">
      <c r="A23" s="200"/>
      <c r="B23" s="203"/>
      <c r="C23" s="16">
        <v>2015</v>
      </c>
      <c r="D23" s="18">
        <f t="shared" ref="D23:M24" si="10">SUM(D27+D43+D61)</f>
        <v>414</v>
      </c>
      <c r="E23" s="18">
        <f t="shared" si="10"/>
        <v>346.46</v>
      </c>
      <c r="F23" s="18">
        <f t="shared" si="10"/>
        <v>0</v>
      </c>
      <c r="G23" s="18">
        <f t="shared" si="10"/>
        <v>0</v>
      </c>
      <c r="H23" s="18">
        <f t="shared" si="10"/>
        <v>0</v>
      </c>
      <c r="I23" s="18">
        <f t="shared" si="10"/>
        <v>0</v>
      </c>
      <c r="J23" s="18">
        <f t="shared" si="10"/>
        <v>414</v>
      </c>
      <c r="K23" s="18">
        <f t="shared" si="10"/>
        <v>346.46</v>
      </c>
      <c r="L23" s="18">
        <f t="shared" si="10"/>
        <v>0</v>
      </c>
      <c r="M23" s="18">
        <f t="shared" si="10"/>
        <v>0</v>
      </c>
      <c r="N23" s="18">
        <v>100</v>
      </c>
      <c r="O23" s="18">
        <v>83.69</v>
      </c>
      <c r="P23" s="211"/>
      <c r="Q23" s="211"/>
      <c r="R23" s="211"/>
      <c r="S23" s="211"/>
      <c r="T23" s="2"/>
    </row>
    <row r="24" spans="1:20" ht="19.5" customHeight="1" x14ac:dyDescent="0.25">
      <c r="A24" s="201"/>
      <c r="B24" s="204"/>
      <c r="C24" s="16">
        <v>2016</v>
      </c>
      <c r="D24" s="18">
        <f t="shared" si="10"/>
        <v>558.23</v>
      </c>
      <c r="E24" s="18">
        <f t="shared" si="10"/>
        <v>558.23</v>
      </c>
      <c r="F24" s="18">
        <f t="shared" si="10"/>
        <v>0</v>
      </c>
      <c r="G24" s="18">
        <f t="shared" si="10"/>
        <v>0</v>
      </c>
      <c r="H24" s="18">
        <f t="shared" si="10"/>
        <v>0</v>
      </c>
      <c r="I24" s="18">
        <f t="shared" si="10"/>
        <v>0</v>
      </c>
      <c r="J24" s="18">
        <f t="shared" si="10"/>
        <v>558.23</v>
      </c>
      <c r="K24" s="18">
        <f t="shared" si="10"/>
        <v>558.23</v>
      </c>
      <c r="L24" s="18">
        <f t="shared" si="10"/>
        <v>0</v>
      </c>
      <c r="M24" s="18">
        <f t="shared" si="10"/>
        <v>0</v>
      </c>
      <c r="N24" s="18">
        <v>100</v>
      </c>
      <c r="O24" s="18">
        <v>100</v>
      </c>
      <c r="P24" s="212"/>
      <c r="Q24" s="212"/>
      <c r="R24" s="212"/>
      <c r="S24" s="212"/>
      <c r="T24" s="2"/>
    </row>
    <row r="25" spans="1:20" ht="18.75" customHeight="1" x14ac:dyDescent="0.25">
      <c r="A25" s="190" t="s">
        <v>25</v>
      </c>
      <c r="B25" s="196" t="s">
        <v>456</v>
      </c>
      <c r="C25" s="20" t="s">
        <v>455</v>
      </c>
      <c r="D25" s="21">
        <f>SUM(D26:D28)</f>
        <v>1104.6300000000001</v>
      </c>
      <c r="E25" s="21">
        <f t="shared" ref="E25:M25" si="11">SUM(E26:E28)</f>
        <v>1028.1300000000001</v>
      </c>
      <c r="F25" s="21">
        <f t="shared" si="11"/>
        <v>0</v>
      </c>
      <c r="G25" s="21">
        <f t="shared" si="11"/>
        <v>0</v>
      </c>
      <c r="H25" s="21">
        <f t="shared" si="11"/>
        <v>0</v>
      </c>
      <c r="I25" s="21">
        <f t="shared" si="11"/>
        <v>0</v>
      </c>
      <c r="J25" s="21">
        <f t="shared" si="11"/>
        <v>1104.6300000000001</v>
      </c>
      <c r="K25" s="21">
        <f t="shared" si="11"/>
        <v>1028.1300000000001</v>
      </c>
      <c r="L25" s="21">
        <f t="shared" si="11"/>
        <v>0</v>
      </c>
      <c r="M25" s="21">
        <f t="shared" si="11"/>
        <v>0</v>
      </c>
      <c r="N25" s="21">
        <v>100</v>
      </c>
      <c r="O25" s="21">
        <v>93.07</v>
      </c>
      <c r="P25" s="213" t="s">
        <v>22</v>
      </c>
      <c r="Q25" s="213" t="s">
        <v>22</v>
      </c>
      <c r="R25" s="213" t="s">
        <v>22</v>
      </c>
      <c r="S25" s="213" t="s">
        <v>22</v>
      </c>
      <c r="T25" s="2"/>
    </row>
    <row r="26" spans="1:20" ht="18.75" customHeight="1" x14ac:dyDescent="0.25">
      <c r="A26" s="191"/>
      <c r="B26" s="197"/>
      <c r="C26" s="20">
        <v>2014</v>
      </c>
      <c r="D26" s="21">
        <f>SUM(D30+D34+D38)</f>
        <v>325</v>
      </c>
      <c r="E26" s="21">
        <f t="shared" ref="E26:M26" si="12">SUM(E30+E34+E38)</f>
        <v>324.70000000000005</v>
      </c>
      <c r="F26" s="21">
        <f t="shared" si="12"/>
        <v>0</v>
      </c>
      <c r="G26" s="21">
        <f t="shared" si="12"/>
        <v>0</v>
      </c>
      <c r="H26" s="21">
        <f t="shared" si="12"/>
        <v>0</v>
      </c>
      <c r="I26" s="21">
        <f t="shared" si="12"/>
        <v>0</v>
      </c>
      <c r="J26" s="21">
        <f t="shared" si="12"/>
        <v>325</v>
      </c>
      <c r="K26" s="21">
        <f t="shared" si="12"/>
        <v>324.70000000000005</v>
      </c>
      <c r="L26" s="21">
        <f t="shared" si="12"/>
        <v>0</v>
      </c>
      <c r="M26" s="21">
        <f t="shared" si="12"/>
        <v>0</v>
      </c>
      <c r="N26" s="21">
        <v>100</v>
      </c>
      <c r="O26" s="21">
        <v>99.91</v>
      </c>
      <c r="P26" s="214"/>
      <c r="Q26" s="214"/>
      <c r="R26" s="214"/>
      <c r="S26" s="214"/>
      <c r="T26" s="2"/>
    </row>
    <row r="27" spans="1:20" ht="19.5" customHeight="1" x14ac:dyDescent="0.25">
      <c r="A27" s="191"/>
      <c r="B27" s="197"/>
      <c r="C27" s="20">
        <v>2015</v>
      </c>
      <c r="D27" s="21">
        <f t="shared" ref="D27:M28" si="13">SUM(D31+D35+D39)</f>
        <v>318</v>
      </c>
      <c r="E27" s="21">
        <f t="shared" si="13"/>
        <v>241.79999999999998</v>
      </c>
      <c r="F27" s="21">
        <f t="shared" si="13"/>
        <v>0</v>
      </c>
      <c r="G27" s="21">
        <f t="shared" si="13"/>
        <v>0</v>
      </c>
      <c r="H27" s="21">
        <f t="shared" si="13"/>
        <v>0</v>
      </c>
      <c r="I27" s="21">
        <f t="shared" si="13"/>
        <v>0</v>
      </c>
      <c r="J27" s="21">
        <f t="shared" si="13"/>
        <v>318</v>
      </c>
      <c r="K27" s="21">
        <f t="shared" si="13"/>
        <v>241.79999999999998</v>
      </c>
      <c r="L27" s="21">
        <f t="shared" si="13"/>
        <v>0</v>
      </c>
      <c r="M27" s="21">
        <f t="shared" si="13"/>
        <v>0</v>
      </c>
      <c r="N27" s="21">
        <v>100</v>
      </c>
      <c r="O27" s="21">
        <v>76.040000000000006</v>
      </c>
      <c r="P27" s="214"/>
      <c r="Q27" s="214"/>
      <c r="R27" s="214"/>
      <c r="S27" s="214"/>
      <c r="T27" s="2"/>
    </row>
    <row r="28" spans="1:20" ht="19.5" customHeight="1" x14ac:dyDescent="0.25">
      <c r="A28" s="192"/>
      <c r="B28" s="198"/>
      <c r="C28" s="20">
        <v>2016</v>
      </c>
      <c r="D28" s="21">
        <f t="shared" si="13"/>
        <v>461.63</v>
      </c>
      <c r="E28" s="21">
        <f t="shared" si="13"/>
        <v>461.63</v>
      </c>
      <c r="F28" s="21">
        <f t="shared" si="13"/>
        <v>0</v>
      </c>
      <c r="G28" s="21">
        <f t="shared" si="13"/>
        <v>0</v>
      </c>
      <c r="H28" s="21">
        <f t="shared" si="13"/>
        <v>0</v>
      </c>
      <c r="I28" s="21">
        <f t="shared" si="13"/>
        <v>0</v>
      </c>
      <c r="J28" s="21">
        <f t="shared" si="13"/>
        <v>461.63</v>
      </c>
      <c r="K28" s="21">
        <f t="shared" si="13"/>
        <v>461.63</v>
      </c>
      <c r="L28" s="21">
        <f t="shared" si="13"/>
        <v>0</v>
      </c>
      <c r="M28" s="21">
        <f t="shared" si="13"/>
        <v>0</v>
      </c>
      <c r="N28" s="21">
        <v>100</v>
      </c>
      <c r="O28" s="21">
        <v>100</v>
      </c>
      <c r="P28" s="215"/>
      <c r="Q28" s="215"/>
      <c r="R28" s="215"/>
      <c r="S28" s="215"/>
      <c r="T28" s="2"/>
    </row>
    <row r="29" spans="1:20" ht="16.5" customHeight="1" x14ac:dyDescent="0.25">
      <c r="A29" s="205"/>
      <c r="B29" s="234" t="s">
        <v>556</v>
      </c>
      <c r="C29" s="23" t="s">
        <v>455</v>
      </c>
      <c r="D29" s="24">
        <f>SUM(D30:D32)</f>
        <v>765.04</v>
      </c>
      <c r="E29" s="24">
        <f t="shared" ref="E29:M29" si="14">SUM(E30:E32)</f>
        <v>765.01</v>
      </c>
      <c r="F29" s="24">
        <f t="shared" si="14"/>
        <v>0</v>
      </c>
      <c r="G29" s="24">
        <f t="shared" si="14"/>
        <v>0</v>
      </c>
      <c r="H29" s="24">
        <f t="shared" si="14"/>
        <v>0</v>
      </c>
      <c r="I29" s="24">
        <f t="shared" si="14"/>
        <v>0</v>
      </c>
      <c r="J29" s="24">
        <f t="shared" si="14"/>
        <v>765.04</v>
      </c>
      <c r="K29" s="24">
        <f t="shared" si="14"/>
        <v>765.01</v>
      </c>
      <c r="L29" s="24">
        <f t="shared" si="14"/>
        <v>0</v>
      </c>
      <c r="M29" s="24">
        <f t="shared" si="14"/>
        <v>0</v>
      </c>
      <c r="N29" s="24">
        <v>100</v>
      </c>
      <c r="O29" s="24">
        <v>100</v>
      </c>
      <c r="P29" s="175" t="s">
        <v>26</v>
      </c>
      <c r="Q29" s="6" t="s">
        <v>22</v>
      </c>
      <c r="R29" s="6" t="s">
        <v>22</v>
      </c>
      <c r="S29" s="6" t="s">
        <v>22</v>
      </c>
      <c r="T29" s="2"/>
    </row>
    <row r="30" spans="1:20" ht="17.25" customHeight="1" x14ac:dyDescent="0.25">
      <c r="A30" s="216"/>
      <c r="B30" s="235"/>
      <c r="C30" s="23">
        <v>2014</v>
      </c>
      <c r="D30" s="24">
        <v>160</v>
      </c>
      <c r="E30" s="24">
        <v>159.99</v>
      </c>
      <c r="F30" s="24">
        <v>0</v>
      </c>
      <c r="G30" s="24">
        <v>0</v>
      </c>
      <c r="H30" s="24">
        <v>0</v>
      </c>
      <c r="I30" s="24">
        <v>0</v>
      </c>
      <c r="J30" s="24">
        <v>160</v>
      </c>
      <c r="K30" s="24">
        <v>159.99</v>
      </c>
      <c r="L30" s="24">
        <v>0</v>
      </c>
      <c r="M30" s="24">
        <v>0</v>
      </c>
      <c r="N30" s="24">
        <v>100</v>
      </c>
      <c r="O30" s="24">
        <v>99.99</v>
      </c>
      <c r="P30" s="176"/>
      <c r="Q30" s="54">
        <v>205</v>
      </c>
      <c r="R30" s="54">
        <v>185</v>
      </c>
      <c r="S30" s="54">
        <v>90.24</v>
      </c>
      <c r="T30" s="2"/>
    </row>
    <row r="31" spans="1:20" ht="20.25" customHeight="1" x14ac:dyDescent="0.25">
      <c r="A31" s="216"/>
      <c r="B31" s="235"/>
      <c r="C31" s="23">
        <v>2015</v>
      </c>
      <c r="D31" s="24">
        <v>160</v>
      </c>
      <c r="E31" s="24">
        <v>159.97999999999999</v>
      </c>
      <c r="F31" s="24">
        <v>0</v>
      </c>
      <c r="G31" s="24">
        <v>0</v>
      </c>
      <c r="H31" s="24">
        <v>0</v>
      </c>
      <c r="I31" s="24">
        <v>0</v>
      </c>
      <c r="J31" s="24">
        <v>160</v>
      </c>
      <c r="K31" s="24">
        <v>159.97999999999999</v>
      </c>
      <c r="L31" s="24">
        <v>0</v>
      </c>
      <c r="M31" s="24">
        <v>0</v>
      </c>
      <c r="N31" s="24">
        <v>100</v>
      </c>
      <c r="O31" s="24">
        <v>99.99</v>
      </c>
      <c r="P31" s="177"/>
      <c r="Q31" s="54">
        <v>205</v>
      </c>
      <c r="R31" s="54">
        <v>203</v>
      </c>
      <c r="S31" s="7">
        <v>99</v>
      </c>
      <c r="T31" s="2"/>
    </row>
    <row r="32" spans="1:20" ht="64.5" customHeight="1" x14ac:dyDescent="0.25">
      <c r="A32" s="206"/>
      <c r="B32" s="236"/>
      <c r="C32" s="8">
        <v>2016</v>
      </c>
      <c r="D32" s="93">
        <v>445.04</v>
      </c>
      <c r="E32" s="93">
        <v>445.04</v>
      </c>
      <c r="F32" s="93">
        <v>0</v>
      </c>
      <c r="G32" s="93">
        <v>0</v>
      </c>
      <c r="H32" s="93">
        <v>0</v>
      </c>
      <c r="I32" s="93">
        <v>0</v>
      </c>
      <c r="J32" s="93">
        <v>445.04</v>
      </c>
      <c r="K32" s="93">
        <v>445.04</v>
      </c>
      <c r="L32" s="93">
        <v>0</v>
      </c>
      <c r="M32" s="93">
        <v>0</v>
      </c>
      <c r="N32" s="93">
        <v>100</v>
      </c>
      <c r="O32" s="93">
        <v>100</v>
      </c>
      <c r="P32" s="154" t="s">
        <v>457</v>
      </c>
      <c r="Q32" s="126">
        <v>10</v>
      </c>
      <c r="R32" s="126">
        <v>10</v>
      </c>
      <c r="S32" s="155">
        <v>100</v>
      </c>
      <c r="T32" s="2"/>
    </row>
    <row r="33" spans="1:20" ht="18" customHeight="1" x14ac:dyDescent="0.25">
      <c r="A33" s="205"/>
      <c r="B33" s="234" t="s">
        <v>458</v>
      </c>
      <c r="C33" s="23" t="s">
        <v>455</v>
      </c>
      <c r="D33" s="93">
        <f>SUM(D34:D36)</f>
        <v>16.59</v>
      </c>
      <c r="E33" s="93">
        <f t="shared" ref="E33:M33" si="15">SUM(E34:E36)</f>
        <v>16.59</v>
      </c>
      <c r="F33" s="93">
        <f t="shared" si="15"/>
        <v>0</v>
      </c>
      <c r="G33" s="93">
        <f t="shared" si="15"/>
        <v>0</v>
      </c>
      <c r="H33" s="93">
        <f t="shared" si="15"/>
        <v>0</v>
      </c>
      <c r="I33" s="93">
        <f t="shared" si="15"/>
        <v>0</v>
      </c>
      <c r="J33" s="93">
        <f t="shared" si="15"/>
        <v>16.59</v>
      </c>
      <c r="K33" s="93">
        <f t="shared" si="15"/>
        <v>16.59</v>
      </c>
      <c r="L33" s="93">
        <f t="shared" si="15"/>
        <v>0</v>
      </c>
      <c r="M33" s="93">
        <f t="shared" si="15"/>
        <v>0</v>
      </c>
      <c r="N33" s="93">
        <v>100</v>
      </c>
      <c r="O33" s="93">
        <v>100</v>
      </c>
      <c r="P33" s="175" t="s">
        <v>459</v>
      </c>
      <c r="Q33" s="126" t="s">
        <v>22</v>
      </c>
      <c r="R33" s="126" t="s">
        <v>22</v>
      </c>
      <c r="S33" s="155" t="s">
        <v>22</v>
      </c>
      <c r="T33" s="2"/>
    </row>
    <row r="34" spans="1:20" ht="18" customHeight="1" x14ac:dyDescent="0.25">
      <c r="A34" s="216"/>
      <c r="B34" s="235"/>
      <c r="C34" s="23">
        <v>2014</v>
      </c>
      <c r="D34" s="93">
        <v>0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176"/>
      <c r="Q34" s="126">
        <v>0</v>
      </c>
      <c r="R34" s="126">
        <v>0</v>
      </c>
      <c r="S34" s="155" t="s">
        <v>367</v>
      </c>
      <c r="T34" s="2"/>
    </row>
    <row r="35" spans="1:20" ht="17.25" customHeight="1" x14ac:dyDescent="0.25">
      <c r="A35" s="216"/>
      <c r="B35" s="235"/>
      <c r="C35" s="23">
        <v>2015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3">
        <v>0</v>
      </c>
      <c r="P35" s="176"/>
      <c r="Q35" s="126">
        <v>0</v>
      </c>
      <c r="R35" s="126">
        <v>0</v>
      </c>
      <c r="S35" s="155" t="s">
        <v>367</v>
      </c>
      <c r="T35" s="2"/>
    </row>
    <row r="36" spans="1:20" ht="18" customHeight="1" x14ac:dyDescent="0.25">
      <c r="A36" s="206"/>
      <c r="B36" s="236"/>
      <c r="C36" s="8">
        <v>2016</v>
      </c>
      <c r="D36" s="93">
        <v>16.59</v>
      </c>
      <c r="E36" s="93">
        <v>16.59</v>
      </c>
      <c r="F36" s="93">
        <v>0</v>
      </c>
      <c r="G36" s="93">
        <v>0</v>
      </c>
      <c r="H36" s="93">
        <v>0</v>
      </c>
      <c r="I36" s="93">
        <v>0</v>
      </c>
      <c r="J36" s="93">
        <v>16.59</v>
      </c>
      <c r="K36" s="93">
        <v>16.59</v>
      </c>
      <c r="L36" s="93">
        <v>0</v>
      </c>
      <c r="M36" s="93">
        <v>0</v>
      </c>
      <c r="N36" s="93">
        <v>100</v>
      </c>
      <c r="O36" s="93">
        <v>100</v>
      </c>
      <c r="P36" s="177"/>
      <c r="Q36" s="126">
        <v>9</v>
      </c>
      <c r="R36" s="126">
        <v>9</v>
      </c>
      <c r="S36" s="155">
        <v>100</v>
      </c>
      <c r="T36" s="2"/>
    </row>
    <row r="37" spans="1:20" ht="18" customHeight="1" x14ac:dyDescent="0.25">
      <c r="A37" s="205"/>
      <c r="B37" s="234" t="s">
        <v>460</v>
      </c>
      <c r="C37" s="23" t="s">
        <v>455</v>
      </c>
      <c r="D37" s="93">
        <f>SUM(D38:D40)</f>
        <v>323</v>
      </c>
      <c r="E37" s="93">
        <f t="shared" ref="E37:M37" si="16">SUM(E38:E40)</f>
        <v>246.53</v>
      </c>
      <c r="F37" s="93">
        <f t="shared" si="16"/>
        <v>0</v>
      </c>
      <c r="G37" s="93">
        <f t="shared" si="16"/>
        <v>0</v>
      </c>
      <c r="H37" s="93">
        <f t="shared" si="16"/>
        <v>0</v>
      </c>
      <c r="I37" s="93">
        <f t="shared" si="16"/>
        <v>0</v>
      </c>
      <c r="J37" s="93">
        <f t="shared" si="16"/>
        <v>323</v>
      </c>
      <c r="K37" s="93">
        <f t="shared" si="16"/>
        <v>246.53</v>
      </c>
      <c r="L37" s="93">
        <f t="shared" si="16"/>
        <v>0</v>
      </c>
      <c r="M37" s="93">
        <f t="shared" si="16"/>
        <v>0</v>
      </c>
      <c r="N37" s="93">
        <v>100</v>
      </c>
      <c r="O37" s="93">
        <v>76.33</v>
      </c>
      <c r="P37" s="175" t="s">
        <v>41</v>
      </c>
      <c r="Q37" s="126" t="s">
        <v>22</v>
      </c>
      <c r="R37" s="126" t="s">
        <v>22</v>
      </c>
      <c r="S37" s="155" t="s">
        <v>22</v>
      </c>
      <c r="T37" s="2"/>
    </row>
    <row r="38" spans="1:20" ht="18" customHeight="1" x14ac:dyDescent="0.25">
      <c r="A38" s="216"/>
      <c r="B38" s="235"/>
      <c r="C38" s="23">
        <v>2014</v>
      </c>
      <c r="D38" s="24">
        <v>165</v>
      </c>
      <c r="E38" s="24">
        <v>164.71</v>
      </c>
      <c r="F38" s="24">
        <v>0</v>
      </c>
      <c r="G38" s="24">
        <v>0</v>
      </c>
      <c r="H38" s="24">
        <v>0</v>
      </c>
      <c r="I38" s="24">
        <v>0</v>
      </c>
      <c r="J38" s="24">
        <v>165</v>
      </c>
      <c r="K38" s="24">
        <v>164.71</v>
      </c>
      <c r="L38" s="24">
        <v>0</v>
      </c>
      <c r="M38" s="24">
        <v>0</v>
      </c>
      <c r="N38" s="24">
        <v>100</v>
      </c>
      <c r="O38" s="24">
        <v>99.82</v>
      </c>
      <c r="P38" s="176"/>
      <c r="Q38" s="126">
        <v>0</v>
      </c>
      <c r="R38" s="126">
        <v>0</v>
      </c>
      <c r="S38" s="155">
        <v>100</v>
      </c>
      <c r="T38" s="2"/>
    </row>
    <row r="39" spans="1:20" ht="18" customHeight="1" x14ac:dyDescent="0.25">
      <c r="A39" s="216"/>
      <c r="B39" s="235"/>
      <c r="C39" s="23">
        <v>2015</v>
      </c>
      <c r="D39" s="24">
        <v>158</v>
      </c>
      <c r="E39" s="24">
        <v>81.819999999999993</v>
      </c>
      <c r="F39" s="24">
        <v>0</v>
      </c>
      <c r="G39" s="24">
        <v>0</v>
      </c>
      <c r="H39" s="24">
        <v>0</v>
      </c>
      <c r="I39" s="24">
        <v>0</v>
      </c>
      <c r="J39" s="24">
        <v>158</v>
      </c>
      <c r="K39" s="24">
        <v>81.819999999999993</v>
      </c>
      <c r="L39" s="24">
        <v>0</v>
      </c>
      <c r="M39" s="24">
        <v>0</v>
      </c>
      <c r="N39" s="24">
        <v>100</v>
      </c>
      <c r="O39" s="24">
        <v>51.78</v>
      </c>
      <c r="P39" s="176"/>
      <c r="Q39" s="126">
        <v>0</v>
      </c>
      <c r="R39" s="126">
        <v>0</v>
      </c>
      <c r="S39" s="155">
        <v>100</v>
      </c>
      <c r="T39" s="2"/>
    </row>
    <row r="40" spans="1:20" ht="18" customHeight="1" x14ac:dyDescent="0.25">
      <c r="A40" s="206"/>
      <c r="B40" s="236"/>
      <c r="C40" s="8">
        <v>2016</v>
      </c>
      <c r="D40" s="93">
        <v>0</v>
      </c>
      <c r="E40" s="93">
        <v>0</v>
      </c>
      <c r="F40" s="93">
        <v>0</v>
      </c>
      <c r="G40" s="93">
        <v>0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93">
        <v>0</v>
      </c>
      <c r="O40" s="93">
        <v>0</v>
      </c>
      <c r="P40" s="177"/>
      <c r="Q40" s="126" t="s">
        <v>22</v>
      </c>
      <c r="R40" s="126" t="s">
        <v>22</v>
      </c>
      <c r="S40" s="155" t="s">
        <v>22</v>
      </c>
      <c r="T40" s="2"/>
    </row>
    <row r="41" spans="1:20" ht="24" customHeight="1" x14ac:dyDescent="0.25">
      <c r="A41" s="190" t="s">
        <v>27</v>
      </c>
      <c r="B41" s="196" t="s">
        <v>461</v>
      </c>
      <c r="C41" s="20" t="s">
        <v>455</v>
      </c>
      <c r="D41" s="21">
        <f>SUM(D42:D44)</f>
        <v>286.60000000000002</v>
      </c>
      <c r="E41" s="21">
        <f t="shared" ref="E41:M41" si="17">SUM(E42:E44)</f>
        <v>294.69</v>
      </c>
      <c r="F41" s="21">
        <f t="shared" si="17"/>
        <v>0</v>
      </c>
      <c r="G41" s="21">
        <f t="shared" si="17"/>
        <v>0</v>
      </c>
      <c r="H41" s="21">
        <f t="shared" si="17"/>
        <v>0</v>
      </c>
      <c r="I41" s="21">
        <f t="shared" si="17"/>
        <v>0</v>
      </c>
      <c r="J41" s="21">
        <f t="shared" si="17"/>
        <v>286.60000000000002</v>
      </c>
      <c r="K41" s="21">
        <f t="shared" si="17"/>
        <v>294.69</v>
      </c>
      <c r="L41" s="21">
        <f t="shared" si="17"/>
        <v>0</v>
      </c>
      <c r="M41" s="21">
        <f t="shared" si="17"/>
        <v>0</v>
      </c>
      <c r="N41" s="21">
        <v>100</v>
      </c>
      <c r="O41" s="21">
        <v>102.82</v>
      </c>
      <c r="P41" s="213" t="s">
        <v>22</v>
      </c>
      <c r="Q41" s="213" t="s">
        <v>22</v>
      </c>
      <c r="R41" s="213" t="s">
        <v>22</v>
      </c>
      <c r="S41" s="213" t="s">
        <v>22</v>
      </c>
      <c r="T41" s="2"/>
    </row>
    <row r="42" spans="1:20" ht="21" customHeight="1" x14ac:dyDescent="0.25">
      <c r="A42" s="191"/>
      <c r="B42" s="197"/>
      <c r="C42" s="65">
        <v>2014</v>
      </c>
      <c r="D42" s="67">
        <f>SUM(D46)</f>
        <v>94</v>
      </c>
      <c r="E42" s="67">
        <f t="shared" ref="E42:O42" si="18">SUM(E46)</f>
        <v>93.43</v>
      </c>
      <c r="F42" s="67">
        <f t="shared" si="18"/>
        <v>0</v>
      </c>
      <c r="G42" s="67">
        <f t="shared" si="18"/>
        <v>0</v>
      </c>
      <c r="H42" s="67">
        <f t="shared" si="18"/>
        <v>0</v>
      </c>
      <c r="I42" s="67">
        <f t="shared" si="18"/>
        <v>0</v>
      </c>
      <c r="J42" s="67">
        <f t="shared" si="18"/>
        <v>94</v>
      </c>
      <c r="K42" s="67">
        <f t="shared" si="18"/>
        <v>93.43</v>
      </c>
      <c r="L42" s="67">
        <f t="shared" si="18"/>
        <v>0</v>
      </c>
      <c r="M42" s="67">
        <f t="shared" si="18"/>
        <v>0</v>
      </c>
      <c r="N42" s="67">
        <f t="shared" si="18"/>
        <v>100</v>
      </c>
      <c r="O42" s="67">
        <f t="shared" si="18"/>
        <v>99.38</v>
      </c>
      <c r="P42" s="214"/>
      <c r="Q42" s="214"/>
      <c r="R42" s="214"/>
      <c r="S42" s="214"/>
      <c r="T42" s="2"/>
    </row>
    <row r="43" spans="1:20" ht="21.75" customHeight="1" x14ac:dyDescent="0.25">
      <c r="A43" s="191"/>
      <c r="B43" s="197"/>
      <c r="C43" s="65">
        <v>2015</v>
      </c>
      <c r="D43" s="67">
        <f>SUM(D52)</f>
        <v>96</v>
      </c>
      <c r="E43" s="67">
        <f t="shared" ref="E43:O43" si="19">SUM(E52)</f>
        <v>104.66</v>
      </c>
      <c r="F43" s="67">
        <f t="shared" si="19"/>
        <v>0</v>
      </c>
      <c r="G43" s="67">
        <f t="shared" si="19"/>
        <v>0</v>
      </c>
      <c r="H43" s="67">
        <f t="shared" si="19"/>
        <v>0</v>
      </c>
      <c r="I43" s="67">
        <f t="shared" si="19"/>
        <v>0</v>
      </c>
      <c r="J43" s="67">
        <f t="shared" si="19"/>
        <v>96</v>
      </c>
      <c r="K43" s="67">
        <f t="shared" si="19"/>
        <v>104.66</v>
      </c>
      <c r="L43" s="67">
        <f t="shared" si="19"/>
        <v>0</v>
      </c>
      <c r="M43" s="67">
        <f t="shared" si="19"/>
        <v>0</v>
      </c>
      <c r="N43" s="67">
        <f t="shared" si="19"/>
        <v>100</v>
      </c>
      <c r="O43" s="67">
        <f t="shared" si="19"/>
        <v>109</v>
      </c>
      <c r="P43" s="214"/>
      <c r="Q43" s="214"/>
      <c r="R43" s="214"/>
      <c r="S43" s="214"/>
      <c r="T43" s="2"/>
    </row>
    <row r="44" spans="1:20" ht="21.75" customHeight="1" x14ac:dyDescent="0.25">
      <c r="A44" s="192"/>
      <c r="B44" s="198"/>
      <c r="C44" s="65">
        <v>2016</v>
      </c>
      <c r="D44" s="67">
        <f>SUM(D58)</f>
        <v>96.6</v>
      </c>
      <c r="E44" s="67">
        <f t="shared" ref="E44:M44" si="20">SUM(E58)</f>
        <v>96.6</v>
      </c>
      <c r="F44" s="67">
        <f t="shared" si="20"/>
        <v>0</v>
      </c>
      <c r="G44" s="67">
        <f t="shared" si="20"/>
        <v>0</v>
      </c>
      <c r="H44" s="67">
        <f t="shared" si="20"/>
        <v>0</v>
      </c>
      <c r="I44" s="67">
        <f t="shared" si="20"/>
        <v>0</v>
      </c>
      <c r="J44" s="67">
        <f t="shared" si="20"/>
        <v>96.6</v>
      </c>
      <c r="K44" s="67">
        <f t="shared" si="20"/>
        <v>96.6</v>
      </c>
      <c r="L44" s="67">
        <f t="shared" si="20"/>
        <v>0</v>
      </c>
      <c r="M44" s="67">
        <f t="shared" si="20"/>
        <v>0</v>
      </c>
      <c r="N44" s="67">
        <v>100</v>
      </c>
      <c r="O44" s="67">
        <v>100</v>
      </c>
      <c r="P44" s="215"/>
      <c r="Q44" s="215"/>
      <c r="R44" s="215"/>
      <c r="S44" s="215"/>
      <c r="T44" s="2"/>
    </row>
    <row r="45" spans="1:20" ht="21.75" customHeight="1" x14ac:dyDescent="0.25">
      <c r="A45" s="190"/>
      <c r="B45" s="234" t="s">
        <v>462</v>
      </c>
      <c r="C45" s="68" t="s">
        <v>455</v>
      </c>
      <c r="D45" s="69">
        <f>SUM(D46+D52)</f>
        <v>190</v>
      </c>
      <c r="E45" s="69">
        <f t="shared" ref="E45:M45" si="21">SUM(E46+E52)</f>
        <v>198.09</v>
      </c>
      <c r="F45" s="69">
        <f t="shared" si="21"/>
        <v>0</v>
      </c>
      <c r="G45" s="69">
        <f t="shared" si="21"/>
        <v>0</v>
      </c>
      <c r="H45" s="69">
        <f t="shared" si="21"/>
        <v>0</v>
      </c>
      <c r="I45" s="69">
        <f t="shared" si="21"/>
        <v>0</v>
      </c>
      <c r="J45" s="69">
        <f t="shared" si="21"/>
        <v>190</v>
      </c>
      <c r="K45" s="69">
        <f t="shared" si="21"/>
        <v>198.09</v>
      </c>
      <c r="L45" s="69">
        <f t="shared" si="21"/>
        <v>0</v>
      </c>
      <c r="M45" s="69">
        <f t="shared" si="21"/>
        <v>0</v>
      </c>
      <c r="N45" s="69">
        <v>100</v>
      </c>
      <c r="O45" s="69">
        <v>104.3</v>
      </c>
      <c r="P45" s="70" t="s">
        <v>22</v>
      </c>
      <c r="Q45" s="70" t="s">
        <v>22</v>
      </c>
      <c r="R45" s="70" t="s">
        <v>22</v>
      </c>
      <c r="S45" s="70" t="s">
        <v>22</v>
      </c>
      <c r="T45" s="2"/>
    </row>
    <row r="46" spans="1:20" ht="43.5" customHeight="1" x14ac:dyDescent="0.25">
      <c r="A46" s="191"/>
      <c r="B46" s="235"/>
      <c r="C46" s="175">
        <v>2014</v>
      </c>
      <c r="D46" s="170">
        <v>94</v>
      </c>
      <c r="E46" s="170">
        <v>93.43</v>
      </c>
      <c r="F46" s="170">
        <v>0</v>
      </c>
      <c r="G46" s="170">
        <v>0</v>
      </c>
      <c r="H46" s="170">
        <v>0</v>
      </c>
      <c r="I46" s="170">
        <v>0</v>
      </c>
      <c r="J46" s="170">
        <v>94</v>
      </c>
      <c r="K46" s="170">
        <v>93.43</v>
      </c>
      <c r="L46" s="170">
        <v>0</v>
      </c>
      <c r="M46" s="170">
        <v>0</v>
      </c>
      <c r="N46" s="170">
        <v>100</v>
      </c>
      <c r="O46" s="170">
        <v>99.38</v>
      </c>
      <c r="P46" s="5" t="s">
        <v>356</v>
      </c>
      <c r="Q46" s="6">
        <v>4</v>
      </c>
      <c r="R46" s="6">
        <v>9</v>
      </c>
      <c r="S46" s="7" t="s">
        <v>35</v>
      </c>
      <c r="T46" s="2"/>
    </row>
    <row r="47" spans="1:20" ht="56.25" customHeight="1" x14ac:dyDescent="0.25">
      <c r="A47" s="191"/>
      <c r="B47" s="235"/>
      <c r="C47" s="176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5" t="s">
        <v>28</v>
      </c>
      <c r="Q47" s="6">
        <v>7</v>
      </c>
      <c r="R47" s="6">
        <v>17</v>
      </c>
      <c r="S47" s="7" t="s">
        <v>34</v>
      </c>
      <c r="T47" s="2"/>
    </row>
    <row r="48" spans="1:20" ht="33.75" customHeight="1" x14ac:dyDescent="0.25">
      <c r="A48" s="191"/>
      <c r="B48" s="235"/>
      <c r="C48" s="176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5" t="s">
        <v>29</v>
      </c>
      <c r="Q48" s="6">
        <v>6</v>
      </c>
      <c r="R48" s="6">
        <v>18</v>
      </c>
      <c r="S48" s="7" t="s">
        <v>33</v>
      </c>
      <c r="T48" s="2"/>
    </row>
    <row r="49" spans="1:20" ht="49.5" customHeight="1" x14ac:dyDescent="0.25">
      <c r="A49" s="191"/>
      <c r="B49" s="235"/>
      <c r="C49" s="176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5" t="s">
        <v>30</v>
      </c>
      <c r="Q49" s="6">
        <v>90</v>
      </c>
      <c r="R49" s="6">
        <v>91</v>
      </c>
      <c r="S49" s="6">
        <v>101.11</v>
      </c>
      <c r="T49" s="2"/>
    </row>
    <row r="50" spans="1:20" ht="47.25" customHeight="1" x14ac:dyDescent="0.25">
      <c r="A50" s="191"/>
      <c r="B50" s="235"/>
      <c r="C50" s="176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5" t="s">
        <v>31</v>
      </c>
      <c r="Q50" s="6">
        <v>100</v>
      </c>
      <c r="R50" s="6">
        <v>832</v>
      </c>
      <c r="S50" s="6" t="s">
        <v>32</v>
      </c>
      <c r="T50" s="2"/>
    </row>
    <row r="51" spans="1:20" ht="49.5" customHeight="1" x14ac:dyDescent="0.25">
      <c r="A51" s="191"/>
      <c r="B51" s="235"/>
      <c r="C51" s="177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5" t="s">
        <v>36</v>
      </c>
      <c r="Q51" s="6" t="s">
        <v>37</v>
      </c>
      <c r="R51" s="6" t="s">
        <v>38</v>
      </c>
      <c r="S51" s="6">
        <v>102.38</v>
      </c>
      <c r="T51" s="2"/>
    </row>
    <row r="52" spans="1:20" ht="42.75" customHeight="1" x14ac:dyDescent="0.25">
      <c r="A52" s="191"/>
      <c r="B52" s="235"/>
      <c r="C52" s="175">
        <v>2015</v>
      </c>
      <c r="D52" s="170">
        <v>96</v>
      </c>
      <c r="E52" s="170">
        <v>104.66</v>
      </c>
      <c r="F52" s="170">
        <v>0</v>
      </c>
      <c r="G52" s="170">
        <v>0</v>
      </c>
      <c r="H52" s="170">
        <v>0</v>
      </c>
      <c r="I52" s="170">
        <v>0</v>
      </c>
      <c r="J52" s="170">
        <v>96</v>
      </c>
      <c r="K52" s="170">
        <v>104.66</v>
      </c>
      <c r="L52" s="170">
        <v>0</v>
      </c>
      <c r="M52" s="170">
        <v>0</v>
      </c>
      <c r="N52" s="170">
        <v>100</v>
      </c>
      <c r="O52" s="170">
        <v>109</v>
      </c>
      <c r="P52" s="5" t="s">
        <v>356</v>
      </c>
      <c r="Q52" s="54">
        <v>4</v>
      </c>
      <c r="R52" s="54">
        <v>8</v>
      </c>
      <c r="S52" s="54">
        <v>200</v>
      </c>
      <c r="T52" s="2"/>
    </row>
    <row r="53" spans="1:20" ht="49.5" customHeight="1" x14ac:dyDescent="0.25">
      <c r="A53" s="191"/>
      <c r="B53" s="235"/>
      <c r="C53" s="176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5" t="s">
        <v>28</v>
      </c>
      <c r="Q53" s="54">
        <v>7</v>
      </c>
      <c r="R53" s="54">
        <v>10</v>
      </c>
      <c r="S53" s="54">
        <v>142.9</v>
      </c>
      <c r="T53" s="2"/>
    </row>
    <row r="54" spans="1:20" ht="26.25" customHeight="1" x14ac:dyDescent="0.25">
      <c r="A54" s="191"/>
      <c r="B54" s="235"/>
      <c r="C54" s="176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5" t="s">
        <v>29</v>
      </c>
      <c r="Q54" s="54">
        <v>6</v>
      </c>
      <c r="R54" s="54">
        <v>25</v>
      </c>
      <c r="S54" s="54">
        <v>416.7</v>
      </c>
      <c r="T54" s="2"/>
    </row>
    <row r="55" spans="1:20" ht="49.5" customHeight="1" x14ac:dyDescent="0.25">
      <c r="A55" s="191"/>
      <c r="B55" s="235"/>
      <c r="C55" s="176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5" t="s">
        <v>30</v>
      </c>
      <c r="Q55" s="54">
        <v>90</v>
      </c>
      <c r="R55" s="54">
        <v>102</v>
      </c>
      <c r="S55" s="54">
        <v>113.3</v>
      </c>
      <c r="T55" s="2"/>
    </row>
    <row r="56" spans="1:20" ht="41.25" customHeight="1" x14ac:dyDescent="0.25">
      <c r="A56" s="191"/>
      <c r="B56" s="235"/>
      <c r="C56" s="176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5" t="s">
        <v>31</v>
      </c>
      <c r="Q56" s="54">
        <v>100</v>
      </c>
      <c r="R56" s="54">
        <v>1105</v>
      </c>
      <c r="S56" s="54" t="s">
        <v>357</v>
      </c>
      <c r="T56" s="2"/>
    </row>
    <row r="57" spans="1:20" ht="37.5" customHeight="1" x14ac:dyDescent="0.25">
      <c r="A57" s="191"/>
      <c r="B57" s="235"/>
      <c r="C57" s="177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5" t="s">
        <v>36</v>
      </c>
      <c r="Q57" s="54">
        <v>42</v>
      </c>
      <c r="R57" s="54">
        <v>43</v>
      </c>
      <c r="S57" s="54">
        <v>102.4</v>
      </c>
      <c r="T57" s="2"/>
    </row>
    <row r="58" spans="1:20" ht="67.5" customHeight="1" x14ac:dyDescent="0.25">
      <c r="A58" s="192"/>
      <c r="B58" s="236"/>
      <c r="C58" s="129">
        <v>2016</v>
      </c>
      <c r="D58" s="141">
        <v>96.6</v>
      </c>
      <c r="E58" s="141">
        <v>96.6</v>
      </c>
      <c r="F58" s="141">
        <v>0</v>
      </c>
      <c r="G58" s="141">
        <v>0</v>
      </c>
      <c r="H58" s="141">
        <v>0</v>
      </c>
      <c r="I58" s="141">
        <v>0</v>
      </c>
      <c r="J58" s="141">
        <v>96.6</v>
      </c>
      <c r="K58" s="141">
        <v>96.6</v>
      </c>
      <c r="L58" s="141">
        <v>0</v>
      </c>
      <c r="M58" s="141">
        <v>0</v>
      </c>
      <c r="N58" s="141">
        <v>100</v>
      </c>
      <c r="O58" s="141">
        <v>100</v>
      </c>
      <c r="P58" s="128" t="s">
        <v>463</v>
      </c>
      <c r="Q58" s="148">
        <v>15</v>
      </c>
      <c r="R58" s="148">
        <v>15</v>
      </c>
      <c r="S58" s="148">
        <v>100</v>
      </c>
      <c r="T58" s="2"/>
    </row>
    <row r="59" spans="1:20" ht="18.75" customHeight="1" x14ac:dyDescent="0.25">
      <c r="A59" s="190" t="s">
        <v>39</v>
      </c>
      <c r="B59" s="196" t="s">
        <v>464</v>
      </c>
      <c r="C59" s="20" t="s">
        <v>455</v>
      </c>
      <c r="D59" s="21">
        <f>SUM(D60:D62)</f>
        <v>23.2</v>
      </c>
      <c r="E59" s="21">
        <f t="shared" ref="E59:M59" si="22">SUM(E60:E62)</f>
        <v>24</v>
      </c>
      <c r="F59" s="21">
        <f t="shared" si="22"/>
        <v>0</v>
      </c>
      <c r="G59" s="21">
        <f t="shared" si="22"/>
        <v>0</v>
      </c>
      <c r="H59" s="21">
        <f t="shared" si="22"/>
        <v>0</v>
      </c>
      <c r="I59" s="21">
        <f t="shared" si="22"/>
        <v>0</v>
      </c>
      <c r="J59" s="21">
        <f t="shared" si="22"/>
        <v>23.2</v>
      </c>
      <c r="K59" s="21">
        <f t="shared" si="22"/>
        <v>24</v>
      </c>
      <c r="L59" s="21">
        <f t="shared" si="22"/>
        <v>0</v>
      </c>
      <c r="M59" s="21">
        <f t="shared" si="22"/>
        <v>0</v>
      </c>
      <c r="N59" s="21">
        <v>100</v>
      </c>
      <c r="O59" s="21">
        <v>103.45</v>
      </c>
      <c r="P59" s="213" t="s">
        <v>22</v>
      </c>
      <c r="Q59" s="213" t="s">
        <v>22</v>
      </c>
      <c r="R59" s="213" t="s">
        <v>22</v>
      </c>
      <c r="S59" s="213" t="s">
        <v>22</v>
      </c>
      <c r="T59" s="2"/>
    </row>
    <row r="60" spans="1:20" ht="17.25" customHeight="1" x14ac:dyDescent="0.25">
      <c r="A60" s="191"/>
      <c r="B60" s="197"/>
      <c r="C60" s="20">
        <v>2014</v>
      </c>
      <c r="D60" s="21">
        <f>SUM(D64)</f>
        <v>23.2</v>
      </c>
      <c r="E60" s="21">
        <f t="shared" ref="E60:M60" si="23">SUM(E64)</f>
        <v>24</v>
      </c>
      <c r="F60" s="21">
        <f t="shared" si="23"/>
        <v>0</v>
      </c>
      <c r="G60" s="21">
        <f t="shared" si="23"/>
        <v>0</v>
      </c>
      <c r="H60" s="21">
        <f t="shared" si="23"/>
        <v>0</v>
      </c>
      <c r="I60" s="21">
        <f t="shared" si="23"/>
        <v>0</v>
      </c>
      <c r="J60" s="21">
        <f t="shared" si="23"/>
        <v>23.2</v>
      </c>
      <c r="K60" s="21">
        <f t="shared" si="23"/>
        <v>24</v>
      </c>
      <c r="L60" s="21">
        <f t="shared" si="23"/>
        <v>0</v>
      </c>
      <c r="M60" s="21">
        <f t="shared" si="23"/>
        <v>0</v>
      </c>
      <c r="N60" s="21">
        <v>100</v>
      </c>
      <c r="O60" s="21">
        <v>103.45</v>
      </c>
      <c r="P60" s="214"/>
      <c r="Q60" s="214"/>
      <c r="R60" s="214"/>
      <c r="S60" s="214"/>
      <c r="T60" s="2"/>
    </row>
    <row r="61" spans="1:20" ht="17.25" customHeight="1" x14ac:dyDescent="0.25">
      <c r="A61" s="191"/>
      <c r="B61" s="197"/>
      <c r="C61" s="20">
        <v>2015</v>
      </c>
      <c r="D61" s="21">
        <f>SUM(D65)</f>
        <v>0</v>
      </c>
      <c r="E61" s="21">
        <f t="shared" ref="E61:M61" si="24">SUM(E65)</f>
        <v>0</v>
      </c>
      <c r="F61" s="21">
        <f t="shared" si="24"/>
        <v>0</v>
      </c>
      <c r="G61" s="21">
        <f t="shared" si="24"/>
        <v>0</v>
      </c>
      <c r="H61" s="21">
        <f t="shared" si="24"/>
        <v>0</v>
      </c>
      <c r="I61" s="21">
        <f t="shared" si="24"/>
        <v>0</v>
      </c>
      <c r="J61" s="21">
        <f t="shared" si="24"/>
        <v>0</v>
      </c>
      <c r="K61" s="21">
        <f t="shared" si="24"/>
        <v>0</v>
      </c>
      <c r="L61" s="21">
        <f t="shared" si="24"/>
        <v>0</v>
      </c>
      <c r="M61" s="21">
        <f t="shared" si="24"/>
        <v>0</v>
      </c>
      <c r="N61" s="21">
        <v>0</v>
      </c>
      <c r="O61" s="21">
        <v>0</v>
      </c>
      <c r="P61" s="214"/>
      <c r="Q61" s="214"/>
      <c r="R61" s="214"/>
      <c r="S61" s="214"/>
      <c r="T61" s="2"/>
    </row>
    <row r="62" spans="1:20" ht="17.25" customHeight="1" x14ac:dyDescent="0.25">
      <c r="A62" s="192"/>
      <c r="B62" s="198"/>
      <c r="C62" s="20">
        <v>2016</v>
      </c>
      <c r="D62" s="21">
        <f>SUM(D66)</f>
        <v>0</v>
      </c>
      <c r="E62" s="21">
        <f t="shared" ref="E62:M62" si="25">SUM(E66)</f>
        <v>0</v>
      </c>
      <c r="F62" s="21">
        <f t="shared" si="25"/>
        <v>0</v>
      </c>
      <c r="G62" s="21">
        <f t="shared" si="25"/>
        <v>0</v>
      </c>
      <c r="H62" s="21">
        <f t="shared" si="25"/>
        <v>0</v>
      </c>
      <c r="I62" s="21">
        <f t="shared" si="25"/>
        <v>0</v>
      </c>
      <c r="J62" s="21">
        <f t="shared" si="25"/>
        <v>0</v>
      </c>
      <c r="K62" s="21">
        <f t="shared" si="25"/>
        <v>0</v>
      </c>
      <c r="L62" s="21">
        <f t="shared" si="25"/>
        <v>0</v>
      </c>
      <c r="M62" s="21">
        <f t="shared" si="25"/>
        <v>0</v>
      </c>
      <c r="N62" s="21">
        <v>0</v>
      </c>
      <c r="O62" s="21">
        <v>0</v>
      </c>
      <c r="P62" s="215"/>
      <c r="Q62" s="215"/>
      <c r="R62" s="215"/>
      <c r="S62" s="215"/>
      <c r="T62" s="2"/>
    </row>
    <row r="63" spans="1:20" ht="27" customHeight="1" x14ac:dyDescent="0.25">
      <c r="A63" s="205"/>
      <c r="B63" s="234" t="s">
        <v>465</v>
      </c>
      <c r="C63" s="23" t="s">
        <v>355</v>
      </c>
      <c r="D63" s="24">
        <f>SUM(D64:D66)</f>
        <v>23.2</v>
      </c>
      <c r="E63" s="24">
        <f t="shared" ref="E63:M63" si="26">SUM(E64:E66)</f>
        <v>24</v>
      </c>
      <c r="F63" s="24">
        <f t="shared" si="26"/>
        <v>0</v>
      </c>
      <c r="G63" s="24">
        <f t="shared" si="26"/>
        <v>0</v>
      </c>
      <c r="H63" s="24">
        <f t="shared" si="26"/>
        <v>0</v>
      </c>
      <c r="I63" s="24">
        <f t="shared" si="26"/>
        <v>0</v>
      </c>
      <c r="J63" s="24">
        <f t="shared" si="26"/>
        <v>23.2</v>
      </c>
      <c r="K63" s="24">
        <f t="shared" si="26"/>
        <v>24</v>
      </c>
      <c r="L63" s="24">
        <f t="shared" si="26"/>
        <v>0</v>
      </c>
      <c r="M63" s="24">
        <f t="shared" si="26"/>
        <v>0</v>
      </c>
      <c r="N63" s="24">
        <v>100</v>
      </c>
      <c r="O63" s="24">
        <v>103.45</v>
      </c>
      <c r="P63" s="54" t="s">
        <v>22</v>
      </c>
      <c r="Q63" s="54" t="s">
        <v>22</v>
      </c>
      <c r="R63" s="54" t="s">
        <v>22</v>
      </c>
      <c r="S63" s="25" t="s">
        <v>22</v>
      </c>
      <c r="T63" s="2"/>
    </row>
    <row r="64" spans="1:20" ht="29.25" customHeight="1" x14ac:dyDescent="0.25">
      <c r="A64" s="216"/>
      <c r="B64" s="235"/>
      <c r="C64" s="23">
        <v>2014</v>
      </c>
      <c r="D64" s="24">
        <v>23.2</v>
      </c>
      <c r="E64" s="24">
        <v>24</v>
      </c>
      <c r="F64" s="24">
        <v>0</v>
      </c>
      <c r="G64" s="24">
        <v>0</v>
      </c>
      <c r="H64" s="24">
        <v>0</v>
      </c>
      <c r="I64" s="24">
        <v>0</v>
      </c>
      <c r="J64" s="24">
        <v>23.2</v>
      </c>
      <c r="K64" s="24">
        <v>24</v>
      </c>
      <c r="L64" s="24">
        <v>0</v>
      </c>
      <c r="M64" s="24">
        <v>0</v>
      </c>
      <c r="N64" s="24">
        <v>100</v>
      </c>
      <c r="O64" s="24">
        <v>103.45</v>
      </c>
      <c r="P64" s="175" t="s">
        <v>40</v>
      </c>
      <c r="Q64" s="54">
        <v>6</v>
      </c>
      <c r="R64" s="54">
        <v>6</v>
      </c>
      <c r="S64" s="25">
        <v>100</v>
      </c>
      <c r="T64" s="2"/>
    </row>
    <row r="65" spans="1:20" ht="27.75" customHeight="1" x14ac:dyDescent="0.25">
      <c r="A65" s="216"/>
      <c r="B65" s="235"/>
      <c r="C65" s="23">
        <v>2015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177"/>
      <c r="Q65" s="54">
        <v>0</v>
      </c>
      <c r="R65" s="54">
        <v>0</v>
      </c>
      <c r="S65" s="25">
        <v>0</v>
      </c>
      <c r="T65" s="2"/>
    </row>
    <row r="66" spans="1:20" ht="17.25" customHeight="1" x14ac:dyDescent="0.25">
      <c r="A66" s="206"/>
      <c r="B66" s="236"/>
      <c r="C66" s="23">
        <v>2016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130" t="s">
        <v>22</v>
      </c>
      <c r="Q66" s="148" t="s">
        <v>22</v>
      </c>
      <c r="R66" s="148" t="s">
        <v>22</v>
      </c>
      <c r="S66" s="156" t="s">
        <v>22</v>
      </c>
      <c r="T66" s="2"/>
    </row>
    <row r="67" spans="1:20" ht="30.75" customHeight="1" x14ac:dyDescent="0.25">
      <c r="A67" s="199" t="s">
        <v>42</v>
      </c>
      <c r="B67" s="202" t="s">
        <v>43</v>
      </c>
      <c r="C67" s="17" t="s">
        <v>455</v>
      </c>
      <c r="D67" s="18">
        <f>SUM(D68:D70)</f>
        <v>230.47</v>
      </c>
      <c r="E67" s="18">
        <f t="shared" ref="E67:M67" si="27">SUM(E68:E70)</f>
        <v>215.63</v>
      </c>
      <c r="F67" s="18">
        <f t="shared" si="27"/>
        <v>0</v>
      </c>
      <c r="G67" s="18">
        <f t="shared" si="27"/>
        <v>0</v>
      </c>
      <c r="H67" s="18">
        <f t="shared" si="27"/>
        <v>0</v>
      </c>
      <c r="I67" s="18">
        <f t="shared" si="27"/>
        <v>0</v>
      </c>
      <c r="J67" s="18">
        <f t="shared" si="27"/>
        <v>230.47</v>
      </c>
      <c r="K67" s="18">
        <f t="shared" si="27"/>
        <v>215.63</v>
      </c>
      <c r="L67" s="18">
        <f t="shared" si="27"/>
        <v>0</v>
      </c>
      <c r="M67" s="18">
        <f t="shared" si="27"/>
        <v>0</v>
      </c>
      <c r="N67" s="18">
        <v>100</v>
      </c>
      <c r="O67" s="18">
        <v>93.56</v>
      </c>
      <c r="P67" s="210" t="s">
        <v>22</v>
      </c>
      <c r="Q67" s="210" t="s">
        <v>22</v>
      </c>
      <c r="R67" s="210" t="s">
        <v>22</v>
      </c>
      <c r="S67" s="210" t="s">
        <v>22</v>
      </c>
      <c r="T67" s="2"/>
    </row>
    <row r="68" spans="1:20" ht="18" customHeight="1" x14ac:dyDescent="0.25">
      <c r="A68" s="200"/>
      <c r="B68" s="203"/>
      <c r="C68" s="16">
        <v>2014</v>
      </c>
      <c r="D68" s="18">
        <f>SUM(D72+D83)</f>
        <v>76</v>
      </c>
      <c r="E68" s="18">
        <f t="shared" ref="E68:M68" si="28">SUM(E72+E83)</f>
        <v>75.849999999999994</v>
      </c>
      <c r="F68" s="18">
        <f t="shared" si="28"/>
        <v>0</v>
      </c>
      <c r="G68" s="18">
        <f t="shared" si="28"/>
        <v>0</v>
      </c>
      <c r="H68" s="18">
        <f t="shared" si="28"/>
        <v>0</v>
      </c>
      <c r="I68" s="18">
        <f t="shared" si="28"/>
        <v>0</v>
      </c>
      <c r="J68" s="18">
        <f t="shared" si="28"/>
        <v>76</v>
      </c>
      <c r="K68" s="18">
        <f t="shared" si="28"/>
        <v>75.849999999999994</v>
      </c>
      <c r="L68" s="18">
        <f t="shared" si="28"/>
        <v>0</v>
      </c>
      <c r="M68" s="18">
        <f t="shared" si="28"/>
        <v>0</v>
      </c>
      <c r="N68" s="18">
        <v>100</v>
      </c>
      <c r="O68" s="18">
        <v>99.8</v>
      </c>
      <c r="P68" s="211"/>
      <c r="Q68" s="211"/>
      <c r="R68" s="211"/>
      <c r="S68" s="211"/>
      <c r="T68" s="2"/>
    </row>
    <row r="69" spans="1:20" ht="18" customHeight="1" x14ac:dyDescent="0.25">
      <c r="A69" s="200"/>
      <c r="B69" s="203"/>
      <c r="C69" s="16">
        <v>2015</v>
      </c>
      <c r="D69" s="18">
        <f>SUM(D73+D84)</f>
        <v>74.900000000000006</v>
      </c>
      <c r="E69" s="18">
        <f>SUM(E73+E84)</f>
        <v>60.2</v>
      </c>
      <c r="F69" s="18">
        <f t="shared" ref="D69:M70" si="29">SUM(F73+F84)</f>
        <v>0</v>
      </c>
      <c r="G69" s="18">
        <f t="shared" si="29"/>
        <v>0</v>
      </c>
      <c r="H69" s="18">
        <f t="shared" si="29"/>
        <v>0</v>
      </c>
      <c r="I69" s="18">
        <f t="shared" si="29"/>
        <v>0</v>
      </c>
      <c r="J69" s="18">
        <f>SUM(J73+J84)</f>
        <v>74.900000000000006</v>
      </c>
      <c r="K69" s="18">
        <f t="shared" si="29"/>
        <v>60.2</v>
      </c>
      <c r="L69" s="18">
        <f t="shared" si="29"/>
        <v>0</v>
      </c>
      <c r="M69" s="18">
        <f t="shared" si="29"/>
        <v>0</v>
      </c>
      <c r="N69" s="18">
        <v>100</v>
      </c>
      <c r="O69" s="18">
        <v>80.400000000000006</v>
      </c>
      <c r="P69" s="211"/>
      <c r="Q69" s="211"/>
      <c r="R69" s="211"/>
      <c r="S69" s="211"/>
      <c r="T69" s="2"/>
    </row>
    <row r="70" spans="1:20" ht="18" customHeight="1" x14ac:dyDescent="0.25">
      <c r="A70" s="201"/>
      <c r="B70" s="204"/>
      <c r="C70" s="16">
        <v>2016</v>
      </c>
      <c r="D70" s="18">
        <f t="shared" si="29"/>
        <v>79.569999999999993</v>
      </c>
      <c r="E70" s="18">
        <f t="shared" si="29"/>
        <v>79.58</v>
      </c>
      <c r="F70" s="18">
        <f t="shared" si="29"/>
        <v>0</v>
      </c>
      <c r="G70" s="18">
        <f t="shared" si="29"/>
        <v>0</v>
      </c>
      <c r="H70" s="18">
        <f t="shared" si="29"/>
        <v>0</v>
      </c>
      <c r="I70" s="18">
        <f t="shared" si="29"/>
        <v>0</v>
      </c>
      <c r="J70" s="18">
        <f t="shared" si="29"/>
        <v>79.569999999999993</v>
      </c>
      <c r="K70" s="18">
        <f t="shared" si="29"/>
        <v>79.58</v>
      </c>
      <c r="L70" s="18">
        <f t="shared" si="29"/>
        <v>0</v>
      </c>
      <c r="M70" s="18">
        <f t="shared" si="29"/>
        <v>0</v>
      </c>
      <c r="N70" s="18">
        <v>100</v>
      </c>
      <c r="O70" s="18">
        <v>100</v>
      </c>
      <c r="P70" s="212"/>
      <c r="Q70" s="212"/>
      <c r="R70" s="212"/>
      <c r="S70" s="212"/>
      <c r="T70" s="2"/>
    </row>
    <row r="71" spans="1:20" ht="20.25" customHeight="1" x14ac:dyDescent="0.25">
      <c r="A71" s="190" t="s">
        <v>44</v>
      </c>
      <c r="B71" s="196" t="s">
        <v>468</v>
      </c>
      <c r="C71" s="20" t="s">
        <v>455</v>
      </c>
      <c r="D71" s="21">
        <f>SUM(D72:D74)</f>
        <v>59.129999999999995</v>
      </c>
      <c r="E71" s="21">
        <f t="shared" ref="E71:M71" si="30">SUM(E72:E74)</f>
        <v>39.129999999999995</v>
      </c>
      <c r="F71" s="21">
        <f t="shared" si="30"/>
        <v>0</v>
      </c>
      <c r="G71" s="21">
        <f t="shared" si="30"/>
        <v>0</v>
      </c>
      <c r="H71" s="21">
        <f t="shared" si="30"/>
        <v>0</v>
      </c>
      <c r="I71" s="21">
        <f t="shared" si="30"/>
        <v>0</v>
      </c>
      <c r="J71" s="21">
        <f t="shared" si="30"/>
        <v>59.129999999999995</v>
      </c>
      <c r="K71" s="21">
        <f t="shared" si="30"/>
        <v>39.129999999999995</v>
      </c>
      <c r="L71" s="21">
        <f t="shared" si="30"/>
        <v>0</v>
      </c>
      <c r="M71" s="21">
        <f t="shared" si="30"/>
        <v>0</v>
      </c>
      <c r="N71" s="21">
        <v>100</v>
      </c>
      <c r="O71" s="21">
        <v>66.180000000000007</v>
      </c>
      <c r="P71" s="213" t="s">
        <v>22</v>
      </c>
      <c r="Q71" s="213" t="s">
        <v>22</v>
      </c>
      <c r="R71" s="213" t="s">
        <v>22</v>
      </c>
      <c r="S71" s="213" t="s">
        <v>22</v>
      </c>
      <c r="T71" s="2"/>
    </row>
    <row r="72" spans="1:20" ht="19.5" customHeight="1" x14ac:dyDescent="0.25">
      <c r="A72" s="191"/>
      <c r="B72" s="197"/>
      <c r="C72" s="20">
        <v>2014</v>
      </c>
      <c r="D72" s="21">
        <f>SUM(D76)</f>
        <v>20</v>
      </c>
      <c r="E72" s="21">
        <f t="shared" ref="E72:M72" si="31">SUM(E76)</f>
        <v>20</v>
      </c>
      <c r="F72" s="21">
        <f t="shared" si="31"/>
        <v>0</v>
      </c>
      <c r="G72" s="21">
        <f t="shared" si="31"/>
        <v>0</v>
      </c>
      <c r="H72" s="21">
        <f t="shared" si="31"/>
        <v>0</v>
      </c>
      <c r="I72" s="21">
        <f t="shared" si="31"/>
        <v>0</v>
      </c>
      <c r="J72" s="21">
        <f t="shared" si="31"/>
        <v>20</v>
      </c>
      <c r="K72" s="21">
        <f t="shared" si="31"/>
        <v>20</v>
      </c>
      <c r="L72" s="21">
        <f t="shared" si="31"/>
        <v>0</v>
      </c>
      <c r="M72" s="21">
        <f t="shared" si="31"/>
        <v>0</v>
      </c>
      <c r="N72" s="21">
        <v>100</v>
      </c>
      <c r="O72" s="21">
        <v>100</v>
      </c>
      <c r="P72" s="214"/>
      <c r="Q72" s="214"/>
      <c r="R72" s="214"/>
      <c r="S72" s="214"/>
      <c r="T72" s="2"/>
    </row>
    <row r="73" spans="1:20" ht="20.25" customHeight="1" x14ac:dyDescent="0.25">
      <c r="A73" s="191"/>
      <c r="B73" s="197"/>
      <c r="C73" s="20">
        <v>2015</v>
      </c>
      <c r="D73" s="21">
        <f>SUM(D77)</f>
        <v>20</v>
      </c>
      <c r="E73" s="21">
        <f t="shared" ref="E73:M73" si="32">SUM(E77)</f>
        <v>0</v>
      </c>
      <c r="F73" s="21">
        <f t="shared" si="32"/>
        <v>0</v>
      </c>
      <c r="G73" s="21">
        <f t="shared" si="32"/>
        <v>0</v>
      </c>
      <c r="H73" s="21">
        <f t="shared" si="32"/>
        <v>0</v>
      </c>
      <c r="I73" s="21">
        <f t="shared" si="32"/>
        <v>0</v>
      </c>
      <c r="J73" s="21">
        <f t="shared" si="32"/>
        <v>20</v>
      </c>
      <c r="K73" s="21">
        <f t="shared" si="32"/>
        <v>0</v>
      </c>
      <c r="L73" s="21">
        <f t="shared" si="32"/>
        <v>0</v>
      </c>
      <c r="M73" s="21">
        <f t="shared" si="32"/>
        <v>0</v>
      </c>
      <c r="N73" s="21">
        <v>100</v>
      </c>
      <c r="O73" s="21">
        <v>0</v>
      </c>
      <c r="P73" s="214"/>
      <c r="Q73" s="214"/>
      <c r="R73" s="214"/>
      <c r="S73" s="214"/>
      <c r="T73" s="2"/>
    </row>
    <row r="74" spans="1:20" ht="20.25" customHeight="1" x14ac:dyDescent="0.25">
      <c r="A74" s="192"/>
      <c r="B74" s="198"/>
      <c r="C74" s="20">
        <v>2016</v>
      </c>
      <c r="D74" s="21">
        <f>SUM(D81)</f>
        <v>19.13</v>
      </c>
      <c r="E74" s="21">
        <f t="shared" ref="E74:M74" si="33">SUM(E81)</f>
        <v>19.13</v>
      </c>
      <c r="F74" s="21">
        <f t="shared" si="33"/>
        <v>0</v>
      </c>
      <c r="G74" s="21">
        <f t="shared" si="33"/>
        <v>0</v>
      </c>
      <c r="H74" s="21">
        <f t="shared" si="33"/>
        <v>0</v>
      </c>
      <c r="I74" s="21">
        <f t="shared" si="33"/>
        <v>0</v>
      </c>
      <c r="J74" s="21">
        <f t="shared" si="33"/>
        <v>19.13</v>
      </c>
      <c r="K74" s="21">
        <f t="shared" si="33"/>
        <v>19.13</v>
      </c>
      <c r="L74" s="21">
        <f t="shared" si="33"/>
        <v>0</v>
      </c>
      <c r="M74" s="21">
        <f t="shared" si="33"/>
        <v>0</v>
      </c>
      <c r="N74" s="21">
        <v>100</v>
      </c>
      <c r="O74" s="21">
        <v>100</v>
      </c>
      <c r="P74" s="215"/>
      <c r="Q74" s="215"/>
      <c r="R74" s="215"/>
      <c r="S74" s="215"/>
      <c r="T74" s="2"/>
    </row>
    <row r="75" spans="1:20" ht="21" customHeight="1" x14ac:dyDescent="0.25">
      <c r="A75" s="205"/>
      <c r="B75" s="234" t="s">
        <v>466</v>
      </c>
      <c r="C75" s="23" t="s">
        <v>455</v>
      </c>
      <c r="D75" s="24">
        <f>SUM(D76+D77+D81)</f>
        <v>59.129999999999995</v>
      </c>
      <c r="E75" s="24">
        <f t="shared" ref="E75:M75" si="34">SUM(E76+E77+E81)</f>
        <v>39.129999999999995</v>
      </c>
      <c r="F75" s="24">
        <f t="shared" si="34"/>
        <v>0</v>
      </c>
      <c r="G75" s="24">
        <f t="shared" si="34"/>
        <v>0</v>
      </c>
      <c r="H75" s="24">
        <f t="shared" si="34"/>
        <v>0</v>
      </c>
      <c r="I75" s="24">
        <f t="shared" si="34"/>
        <v>0</v>
      </c>
      <c r="J75" s="24">
        <f t="shared" si="34"/>
        <v>59.129999999999995</v>
      </c>
      <c r="K75" s="24">
        <f t="shared" si="34"/>
        <v>39.129999999999995</v>
      </c>
      <c r="L75" s="24">
        <f t="shared" si="34"/>
        <v>0</v>
      </c>
      <c r="M75" s="24">
        <f t="shared" si="34"/>
        <v>0</v>
      </c>
      <c r="N75" s="24">
        <v>100</v>
      </c>
      <c r="O75" s="24">
        <v>66.180000000000007</v>
      </c>
      <c r="P75" s="54" t="s">
        <v>22</v>
      </c>
      <c r="Q75" s="6" t="s">
        <v>22</v>
      </c>
      <c r="R75" s="6" t="s">
        <v>22</v>
      </c>
      <c r="S75" s="7" t="s">
        <v>22</v>
      </c>
      <c r="T75" s="2"/>
    </row>
    <row r="76" spans="1:20" ht="43.5" customHeight="1" x14ac:dyDescent="0.25">
      <c r="A76" s="216"/>
      <c r="B76" s="235"/>
      <c r="C76" s="23">
        <v>2014</v>
      </c>
      <c r="D76" s="24">
        <v>20</v>
      </c>
      <c r="E76" s="24">
        <v>20</v>
      </c>
      <c r="F76" s="24">
        <v>0</v>
      </c>
      <c r="G76" s="24">
        <v>0</v>
      </c>
      <c r="H76" s="24">
        <v>0</v>
      </c>
      <c r="I76" s="24">
        <v>0</v>
      </c>
      <c r="J76" s="24">
        <v>20</v>
      </c>
      <c r="K76" s="24">
        <v>20</v>
      </c>
      <c r="L76" s="24">
        <v>0</v>
      </c>
      <c r="M76" s="24">
        <v>0</v>
      </c>
      <c r="N76" s="24">
        <v>100</v>
      </c>
      <c r="O76" s="24">
        <v>100</v>
      </c>
      <c r="P76" s="5" t="s">
        <v>45</v>
      </c>
      <c r="Q76" s="54">
        <v>10</v>
      </c>
      <c r="R76" s="54">
        <v>8</v>
      </c>
      <c r="S76" s="7">
        <v>80</v>
      </c>
      <c r="T76" s="2"/>
    </row>
    <row r="77" spans="1:20" ht="30.75" customHeight="1" x14ac:dyDescent="0.25">
      <c r="A77" s="216"/>
      <c r="B77" s="235"/>
      <c r="C77" s="175">
        <v>2015</v>
      </c>
      <c r="D77" s="170">
        <v>20</v>
      </c>
      <c r="E77" s="170">
        <v>0</v>
      </c>
      <c r="F77" s="170">
        <v>0</v>
      </c>
      <c r="G77" s="170">
        <v>0</v>
      </c>
      <c r="H77" s="170">
        <v>0</v>
      </c>
      <c r="I77" s="170">
        <v>0</v>
      </c>
      <c r="J77" s="170">
        <v>20</v>
      </c>
      <c r="K77" s="170">
        <v>0</v>
      </c>
      <c r="L77" s="170">
        <v>0</v>
      </c>
      <c r="M77" s="170">
        <v>0</v>
      </c>
      <c r="N77" s="170">
        <v>100</v>
      </c>
      <c r="O77" s="170">
        <v>0</v>
      </c>
      <c r="P77" s="71" t="s">
        <v>358</v>
      </c>
      <c r="Q77" s="72">
        <v>2</v>
      </c>
      <c r="R77" s="72">
        <v>59</v>
      </c>
      <c r="S77" s="73" t="s">
        <v>359</v>
      </c>
      <c r="T77" s="2"/>
    </row>
    <row r="78" spans="1:20" ht="46.5" customHeight="1" x14ac:dyDescent="0.25">
      <c r="A78" s="216"/>
      <c r="B78" s="235"/>
      <c r="C78" s="176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71" t="s">
        <v>360</v>
      </c>
      <c r="Q78" s="72">
        <v>10</v>
      </c>
      <c r="R78" s="72">
        <v>12</v>
      </c>
      <c r="S78" s="73">
        <v>1.2</v>
      </c>
      <c r="T78" s="2"/>
    </row>
    <row r="79" spans="1:20" ht="57.75" customHeight="1" x14ac:dyDescent="0.25">
      <c r="A79" s="216"/>
      <c r="B79" s="235"/>
      <c r="C79" s="176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71" t="s">
        <v>361</v>
      </c>
      <c r="Q79" s="72">
        <v>2</v>
      </c>
      <c r="R79" s="72">
        <v>2</v>
      </c>
      <c r="S79" s="73">
        <v>1</v>
      </c>
      <c r="T79" s="2"/>
    </row>
    <row r="80" spans="1:20" ht="59.25" customHeight="1" x14ac:dyDescent="0.25">
      <c r="A80" s="216"/>
      <c r="B80" s="235"/>
      <c r="C80" s="177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71" t="s">
        <v>362</v>
      </c>
      <c r="Q80" s="72">
        <v>8550</v>
      </c>
      <c r="R80" s="72">
        <v>15450</v>
      </c>
      <c r="S80" s="73">
        <v>1.8069999999999999</v>
      </c>
      <c r="T80" s="2"/>
    </row>
    <row r="81" spans="1:20" ht="48.75" customHeight="1" x14ac:dyDescent="0.25">
      <c r="A81" s="206"/>
      <c r="B81" s="236"/>
      <c r="C81" s="129">
        <v>2016</v>
      </c>
      <c r="D81" s="141">
        <v>19.13</v>
      </c>
      <c r="E81" s="141">
        <v>19.13</v>
      </c>
      <c r="F81" s="141">
        <v>0</v>
      </c>
      <c r="G81" s="141">
        <v>0</v>
      </c>
      <c r="H81" s="141">
        <v>0</v>
      </c>
      <c r="I81" s="141">
        <v>0</v>
      </c>
      <c r="J81" s="141">
        <v>19.13</v>
      </c>
      <c r="K81" s="141">
        <v>19.13</v>
      </c>
      <c r="L81" s="141">
        <v>0</v>
      </c>
      <c r="M81" s="141">
        <v>0</v>
      </c>
      <c r="N81" s="141">
        <v>100</v>
      </c>
      <c r="O81" s="141">
        <v>100</v>
      </c>
      <c r="P81" s="157" t="s">
        <v>467</v>
      </c>
      <c r="Q81" s="135">
        <v>5</v>
      </c>
      <c r="R81" s="135">
        <v>5</v>
      </c>
      <c r="S81" s="158">
        <v>1</v>
      </c>
      <c r="T81" s="2"/>
    </row>
    <row r="82" spans="1:20" ht="19.5" customHeight="1" x14ac:dyDescent="0.25">
      <c r="A82" s="190" t="s">
        <v>46</v>
      </c>
      <c r="B82" s="196" t="s">
        <v>469</v>
      </c>
      <c r="C82" s="20" t="s">
        <v>455</v>
      </c>
      <c r="D82" s="21">
        <f>SUM(D83:D85)</f>
        <v>171.34</v>
      </c>
      <c r="E82" s="21">
        <f t="shared" ref="E82:M82" si="35">SUM(E83:E85)</f>
        <v>176.5</v>
      </c>
      <c r="F82" s="21">
        <f t="shared" si="35"/>
        <v>0</v>
      </c>
      <c r="G82" s="21">
        <f t="shared" si="35"/>
        <v>0</v>
      </c>
      <c r="H82" s="21">
        <f t="shared" si="35"/>
        <v>0</v>
      </c>
      <c r="I82" s="21">
        <f t="shared" si="35"/>
        <v>0</v>
      </c>
      <c r="J82" s="21">
        <f t="shared" si="35"/>
        <v>171.34</v>
      </c>
      <c r="K82" s="21">
        <f t="shared" si="35"/>
        <v>176.5</v>
      </c>
      <c r="L82" s="21">
        <f t="shared" si="35"/>
        <v>0</v>
      </c>
      <c r="M82" s="21">
        <f t="shared" si="35"/>
        <v>0</v>
      </c>
      <c r="N82" s="21">
        <v>100</v>
      </c>
      <c r="O82" s="21">
        <v>103.01</v>
      </c>
      <c r="P82" s="213" t="s">
        <v>22</v>
      </c>
      <c r="Q82" s="213" t="s">
        <v>22</v>
      </c>
      <c r="R82" s="213" t="s">
        <v>22</v>
      </c>
      <c r="S82" s="213" t="s">
        <v>22</v>
      </c>
      <c r="T82" s="2"/>
    </row>
    <row r="83" spans="1:20" ht="19.5" customHeight="1" x14ac:dyDescent="0.25">
      <c r="A83" s="191"/>
      <c r="B83" s="197"/>
      <c r="C83" s="65">
        <v>2014</v>
      </c>
      <c r="D83" s="67">
        <f>SUM(D87+D93+D100+D104)</f>
        <v>56</v>
      </c>
      <c r="E83" s="67">
        <f t="shared" ref="E83:M83" si="36">SUM(E87+E93+E100+E104)</f>
        <v>55.85</v>
      </c>
      <c r="F83" s="67">
        <f t="shared" si="36"/>
        <v>0</v>
      </c>
      <c r="G83" s="67">
        <f t="shared" si="36"/>
        <v>0</v>
      </c>
      <c r="H83" s="67">
        <f t="shared" si="36"/>
        <v>0</v>
      </c>
      <c r="I83" s="67">
        <f t="shared" si="36"/>
        <v>0</v>
      </c>
      <c r="J83" s="67">
        <f t="shared" si="36"/>
        <v>56</v>
      </c>
      <c r="K83" s="67">
        <f t="shared" si="36"/>
        <v>55.85</v>
      </c>
      <c r="L83" s="67">
        <f t="shared" si="36"/>
        <v>0</v>
      </c>
      <c r="M83" s="67">
        <f t="shared" si="36"/>
        <v>0</v>
      </c>
      <c r="N83" s="67">
        <v>100</v>
      </c>
      <c r="O83" s="67">
        <v>99.73</v>
      </c>
      <c r="P83" s="214"/>
      <c r="Q83" s="214"/>
      <c r="R83" s="214"/>
      <c r="S83" s="214"/>
      <c r="T83" s="2"/>
    </row>
    <row r="84" spans="1:20" ht="18.75" customHeight="1" x14ac:dyDescent="0.25">
      <c r="A84" s="191"/>
      <c r="B84" s="197"/>
      <c r="C84" s="65">
        <v>2015</v>
      </c>
      <c r="D84" s="67">
        <f>SUM(D89+D95+D101+D105)</f>
        <v>54.9</v>
      </c>
      <c r="E84" s="67">
        <f>SUM(E89+E95+E101+E105)</f>
        <v>60.2</v>
      </c>
      <c r="F84" s="67">
        <f t="shared" ref="F84:M84" si="37">SUM(F88+F94+F101+F105)</f>
        <v>0</v>
      </c>
      <c r="G84" s="67">
        <f t="shared" si="37"/>
        <v>0</v>
      </c>
      <c r="H84" s="67">
        <f t="shared" si="37"/>
        <v>0</v>
      </c>
      <c r="I84" s="67">
        <f t="shared" si="37"/>
        <v>0</v>
      </c>
      <c r="J84" s="67">
        <f>SUM(J89+J95+J101+J105)</f>
        <v>54.9</v>
      </c>
      <c r="K84" s="67">
        <f>SUM(K89+K95+K101+K105)</f>
        <v>60.2</v>
      </c>
      <c r="L84" s="67">
        <f t="shared" si="37"/>
        <v>0</v>
      </c>
      <c r="M84" s="67">
        <f t="shared" si="37"/>
        <v>0</v>
      </c>
      <c r="N84" s="67">
        <v>100</v>
      </c>
      <c r="O84" s="67">
        <v>109.7</v>
      </c>
      <c r="P84" s="214"/>
      <c r="Q84" s="214"/>
      <c r="R84" s="214"/>
      <c r="S84" s="214"/>
      <c r="T84" s="2"/>
    </row>
    <row r="85" spans="1:20" ht="18.75" customHeight="1" x14ac:dyDescent="0.25">
      <c r="A85" s="192"/>
      <c r="B85" s="198"/>
      <c r="C85" s="65">
        <v>2016</v>
      </c>
      <c r="D85" s="67">
        <f>SUM(D91+D98+D102+D106)</f>
        <v>60.44</v>
      </c>
      <c r="E85" s="67">
        <f t="shared" ref="E85:M85" si="38">SUM(E91+E98+E102+E106)</f>
        <v>60.45</v>
      </c>
      <c r="F85" s="67">
        <f t="shared" si="38"/>
        <v>0</v>
      </c>
      <c r="G85" s="67">
        <f t="shared" si="38"/>
        <v>0</v>
      </c>
      <c r="H85" s="67">
        <f t="shared" si="38"/>
        <v>0</v>
      </c>
      <c r="I85" s="67">
        <f t="shared" si="38"/>
        <v>0</v>
      </c>
      <c r="J85" s="67">
        <f t="shared" si="38"/>
        <v>60.44</v>
      </c>
      <c r="K85" s="67">
        <f t="shared" si="38"/>
        <v>60.45</v>
      </c>
      <c r="L85" s="67">
        <f t="shared" si="38"/>
        <v>0</v>
      </c>
      <c r="M85" s="67">
        <f t="shared" si="38"/>
        <v>0</v>
      </c>
      <c r="N85" s="67">
        <v>100</v>
      </c>
      <c r="O85" s="67">
        <v>100</v>
      </c>
      <c r="P85" s="215"/>
      <c r="Q85" s="215"/>
      <c r="R85" s="215"/>
      <c r="S85" s="215"/>
      <c r="T85" s="2"/>
    </row>
    <row r="86" spans="1:20" ht="20.25" customHeight="1" x14ac:dyDescent="0.25">
      <c r="A86" s="205"/>
      <c r="B86" s="234" t="s">
        <v>470</v>
      </c>
      <c r="C86" s="53" t="s">
        <v>455</v>
      </c>
      <c r="D86" s="52">
        <f>SUM(D87+D89+D91)</f>
        <v>100</v>
      </c>
      <c r="E86" s="140">
        <f t="shared" ref="E86:M86" si="39">SUM(E87+E89+E91)</f>
        <v>105</v>
      </c>
      <c r="F86" s="140">
        <f t="shared" si="39"/>
        <v>0</v>
      </c>
      <c r="G86" s="140">
        <f t="shared" si="39"/>
        <v>0</v>
      </c>
      <c r="H86" s="140">
        <f t="shared" si="39"/>
        <v>0</v>
      </c>
      <c r="I86" s="140">
        <f t="shared" si="39"/>
        <v>0</v>
      </c>
      <c r="J86" s="140">
        <f t="shared" si="39"/>
        <v>100</v>
      </c>
      <c r="K86" s="140">
        <f t="shared" si="39"/>
        <v>105</v>
      </c>
      <c r="L86" s="140">
        <f t="shared" si="39"/>
        <v>0</v>
      </c>
      <c r="M86" s="140">
        <f t="shared" si="39"/>
        <v>0</v>
      </c>
      <c r="N86" s="52">
        <v>100</v>
      </c>
      <c r="O86" s="52">
        <v>105</v>
      </c>
      <c r="P86" s="54" t="s">
        <v>22</v>
      </c>
      <c r="Q86" s="6" t="s">
        <v>22</v>
      </c>
      <c r="R86" s="6" t="s">
        <v>22</v>
      </c>
      <c r="S86" s="25" t="s">
        <v>22</v>
      </c>
      <c r="T86" s="2"/>
    </row>
    <row r="87" spans="1:20" ht="54.75" customHeight="1" x14ac:dyDescent="0.25">
      <c r="A87" s="216"/>
      <c r="B87" s="235"/>
      <c r="C87" s="175">
        <v>2014</v>
      </c>
      <c r="D87" s="170">
        <v>50</v>
      </c>
      <c r="E87" s="170">
        <v>50</v>
      </c>
      <c r="F87" s="170">
        <v>0</v>
      </c>
      <c r="G87" s="170">
        <v>0</v>
      </c>
      <c r="H87" s="170">
        <v>0</v>
      </c>
      <c r="I87" s="170">
        <v>0</v>
      </c>
      <c r="J87" s="170">
        <v>50</v>
      </c>
      <c r="K87" s="170">
        <v>50</v>
      </c>
      <c r="L87" s="170">
        <v>0</v>
      </c>
      <c r="M87" s="170">
        <v>0</v>
      </c>
      <c r="N87" s="170">
        <v>100</v>
      </c>
      <c r="O87" s="170">
        <v>100</v>
      </c>
      <c r="P87" s="5" t="s">
        <v>47</v>
      </c>
      <c r="Q87" s="54" t="s">
        <v>48</v>
      </c>
      <c r="R87" s="54" t="s">
        <v>49</v>
      </c>
      <c r="S87" s="25">
        <v>100</v>
      </c>
      <c r="T87" s="2"/>
    </row>
    <row r="88" spans="1:20" ht="66.75" customHeight="1" x14ac:dyDescent="0.25">
      <c r="A88" s="216"/>
      <c r="B88" s="235"/>
      <c r="C88" s="177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5" t="s">
        <v>50</v>
      </c>
      <c r="Q88" s="54">
        <v>8550</v>
      </c>
      <c r="R88" s="54">
        <v>38841</v>
      </c>
      <c r="S88" s="7" t="s">
        <v>51</v>
      </c>
      <c r="T88" s="2"/>
    </row>
    <row r="89" spans="1:20" ht="51" customHeight="1" x14ac:dyDescent="0.25">
      <c r="A89" s="216"/>
      <c r="B89" s="235"/>
      <c r="C89" s="175">
        <v>2015</v>
      </c>
      <c r="D89" s="170">
        <v>50</v>
      </c>
      <c r="E89" s="170">
        <v>55</v>
      </c>
      <c r="F89" s="170">
        <v>0</v>
      </c>
      <c r="G89" s="170">
        <v>0</v>
      </c>
      <c r="H89" s="170">
        <v>0</v>
      </c>
      <c r="I89" s="170">
        <v>0</v>
      </c>
      <c r="J89" s="170">
        <v>50</v>
      </c>
      <c r="K89" s="170">
        <v>55</v>
      </c>
      <c r="L89" s="170">
        <v>0</v>
      </c>
      <c r="M89" s="170">
        <v>0</v>
      </c>
      <c r="N89" s="170">
        <v>100</v>
      </c>
      <c r="O89" s="170">
        <v>110</v>
      </c>
      <c r="P89" s="5" t="s">
        <v>47</v>
      </c>
      <c r="Q89" s="54" t="s">
        <v>48</v>
      </c>
      <c r="R89" s="54" t="s">
        <v>363</v>
      </c>
      <c r="S89" s="25" t="s">
        <v>364</v>
      </c>
      <c r="T89" s="2"/>
    </row>
    <row r="90" spans="1:20" ht="71.25" customHeight="1" x14ac:dyDescent="0.25">
      <c r="A90" s="216"/>
      <c r="B90" s="235"/>
      <c r="C90" s="177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5" t="s">
        <v>50</v>
      </c>
      <c r="Q90" s="54">
        <v>8550</v>
      </c>
      <c r="R90" s="54">
        <v>38841</v>
      </c>
      <c r="S90" s="7" t="s">
        <v>51</v>
      </c>
      <c r="T90" s="2"/>
    </row>
    <row r="91" spans="1:20" ht="18.75" customHeight="1" x14ac:dyDescent="0.25">
      <c r="A91" s="206"/>
      <c r="B91" s="236"/>
      <c r="C91" s="130">
        <v>2016</v>
      </c>
      <c r="D91" s="142">
        <v>0</v>
      </c>
      <c r="E91" s="142">
        <v>0</v>
      </c>
      <c r="F91" s="142">
        <v>0</v>
      </c>
      <c r="G91" s="142">
        <v>0</v>
      </c>
      <c r="H91" s="142">
        <v>0</v>
      </c>
      <c r="I91" s="142">
        <v>0</v>
      </c>
      <c r="J91" s="142">
        <v>0</v>
      </c>
      <c r="K91" s="142">
        <v>0</v>
      </c>
      <c r="L91" s="142">
        <v>0</v>
      </c>
      <c r="M91" s="142">
        <v>0</v>
      </c>
      <c r="N91" s="142">
        <v>0</v>
      </c>
      <c r="O91" s="142">
        <v>0</v>
      </c>
      <c r="P91" s="152" t="s">
        <v>22</v>
      </c>
      <c r="Q91" s="152" t="s">
        <v>22</v>
      </c>
      <c r="R91" s="152" t="s">
        <v>22</v>
      </c>
      <c r="S91" s="7" t="s">
        <v>22</v>
      </c>
      <c r="T91" s="2"/>
    </row>
    <row r="92" spans="1:20" ht="17.25" customHeight="1" x14ac:dyDescent="0.25">
      <c r="A92" s="205"/>
      <c r="B92" s="234" t="s">
        <v>471</v>
      </c>
      <c r="C92" s="53" t="s">
        <v>455</v>
      </c>
      <c r="D92" s="52">
        <f>SUM(D93:D98)</f>
        <v>16.34</v>
      </c>
      <c r="E92" s="140">
        <f t="shared" ref="E92:M92" si="40">SUM(E93:E98)</f>
        <v>16.5</v>
      </c>
      <c r="F92" s="140">
        <f t="shared" si="40"/>
        <v>0</v>
      </c>
      <c r="G92" s="140">
        <f t="shared" si="40"/>
        <v>0</v>
      </c>
      <c r="H92" s="140">
        <f t="shared" si="40"/>
        <v>0</v>
      </c>
      <c r="I92" s="140">
        <f t="shared" si="40"/>
        <v>0</v>
      </c>
      <c r="J92" s="140">
        <f t="shared" si="40"/>
        <v>16.34</v>
      </c>
      <c r="K92" s="140">
        <f t="shared" si="40"/>
        <v>16.5</v>
      </c>
      <c r="L92" s="140">
        <f t="shared" si="40"/>
        <v>0</v>
      </c>
      <c r="M92" s="140">
        <f t="shared" si="40"/>
        <v>0</v>
      </c>
      <c r="N92" s="52">
        <v>100</v>
      </c>
      <c r="O92" s="52">
        <v>100.98</v>
      </c>
      <c r="P92" s="54" t="s">
        <v>22</v>
      </c>
      <c r="Q92" s="6" t="s">
        <v>22</v>
      </c>
      <c r="R92" s="6" t="s">
        <v>22</v>
      </c>
      <c r="S92" s="7" t="s">
        <v>22</v>
      </c>
      <c r="T92" s="2"/>
    </row>
    <row r="93" spans="1:20" ht="43.5" customHeight="1" x14ac:dyDescent="0.25">
      <c r="A93" s="216"/>
      <c r="B93" s="235"/>
      <c r="C93" s="175">
        <v>2014</v>
      </c>
      <c r="D93" s="170">
        <v>6</v>
      </c>
      <c r="E93" s="170">
        <v>5.85</v>
      </c>
      <c r="F93" s="170">
        <v>0</v>
      </c>
      <c r="G93" s="170">
        <v>0</v>
      </c>
      <c r="H93" s="170">
        <v>0</v>
      </c>
      <c r="I93" s="170">
        <v>0</v>
      </c>
      <c r="J93" s="170">
        <v>6</v>
      </c>
      <c r="K93" s="170">
        <v>5.85</v>
      </c>
      <c r="L93" s="170">
        <v>0</v>
      </c>
      <c r="M93" s="170">
        <v>0</v>
      </c>
      <c r="N93" s="170">
        <v>100</v>
      </c>
      <c r="O93" s="170">
        <v>97.5</v>
      </c>
      <c r="P93" s="5" t="s">
        <v>52</v>
      </c>
      <c r="Q93" s="54" t="s">
        <v>53</v>
      </c>
      <c r="R93" s="54" t="s">
        <v>54</v>
      </c>
      <c r="S93" s="7" t="s">
        <v>55</v>
      </c>
      <c r="T93" s="2"/>
    </row>
    <row r="94" spans="1:20" ht="39.75" customHeight="1" x14ac:dyDescent="0.25">
      <c r="A94" s="216"/>
      <c r="B94" s="235"/>
      <c r="C94" s="177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5" t="s">
        <v>56</v>
      </c>
      <c r="Q94" s="54">
        <v>2000</v>
      </c>
      <c r="R94" s="54">
        <v>2073</v>
      </c>
      <c r="S94" s="7">
        <v>103.65</v>
      </c>
      <c r="T94" s="2"/>
    </row>
    <row r="95" spans="1:20" ht="27" customHeight="1" x14ac:dyDescent="0.25">
      <c r="A95" s="216"/>
      <c r="B95" s="235"/>
      <c r="C95" s="175">
        <v>2015</v>
      </c>
      <c r="D95" s="170">
        <v>4.9000000000000004</v>
      </c>
      <c r="E95" s="170">
        <v>5.2</v>
      </c>
      <c r="F95" s="170">
        <v>0</v>
      </c>
      <c r="G95" s="170">
        <v>0</v>
      </c>
      <c r="H95" s="170">
        <v>0</v>
      </c>
      <c r="I95" s="170">
        <v>0</v>
      </c>
      <c r="J95" s="170">
        <v>4.9000000000000004</v>
      </c>
      <c r="K95" s="170">
        <v>5.2</v>
      </c>
      <c r="L95" s="170">
        <v>0</v>
      </c>
      <c r="M95" s="170">
        <v>0</v>
      </c>
      <c r="N95" s="170">
        <v>100</v>
      </c>
      <c r="O95" s="170">
        <v>106.1</v>
      </c>
      <c r="P95" s="71" t="s">
        <v>365</v>
      </c>
      <c r="Q95" s="72">
        <v>11</v>
      </c>
      <c r="R95" s="72">
        <v>12</v>
      </c>
      <c r="S95" s="73">
        <v>1.091</v>
      </c>
      <c r="T95" s="2"/>
    </row>
    <row r="96" spans="1:20" ht="37.5" customHeight="1" x14ac:dyDescent="0.25">
      <c r="A96" s="216"/>
      <c r="B96" s="235"/>
      <c r="C96" s="176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71" t="s">
        <v>56</v>
      </c>
      <c r="Q96" s="74">
        <v>2000</v>
      </c>
      <c r="R96" s="74">
        <v>2740</v>
      </c>
      <c r="S96" s="75">
        <v>1.37</v>
      </c>
      <c r="T96" s="2"/>
    </row>
    <row r="97" spans="1:20" ht="34.5" customHeight="1" x14ac:dyDescent="0.25">
      <c r="A97" s="216"/>
      <c r="B97" s="235"/>
      <c r="C97" s="177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71" t="s">
        <v>366</v>
      </c>
      <c r="Q97" s="74">
        <v>2500</v>
      </c>
      <c r="R97" s="74">
        <v>0</v>
      </c>
      <c r="S97" s="74" t="s">
        <v>367</v>
      </c>
      <c r="T97" s="2"/>
    </row>
    <row r="98" spans="1:20" ht="22.5" customHeight="1" x14ac:dyDescent="0.25">
      <c r="A98" s="206"/>
      <c r="B98" s="236"/>
      <c r="C98" s="129">
        <v>2016</v>
      </c>
      <c r="D98" s="141">
        <v>5.44</v>
      </c>
      <c r="E98" s="141">
        <v>5.45</v>
      </c>
      <c r="F98" s="141">
        <v>0</v>
      </c>
      <c r="G98" s="141">
        <v>0</v>
      </c>
      <c r="H98" s="141">
        <v>0</v>
      </c>
      <c r="I98" s="141">
        <v>0</v>
      </c>
      <c r="J98" s="141">
        <v>5.44</v>
      </c>
      <c r="K98" s="141">
        <v>5.45</v>
      </c>
      <c r="L98" s="141">
        <v>0</v>
      </c>
      <c r="M98" s="141">
        <v>0</v>
      </c>
      <c r="N98" s="141">
        <v>100</v>
      </c>
      <c r="O98" s="141">
        <v>100</v>
      </c>
      <c r="P98" s="159" t="s">
        <v>22</v>
      </c>
      <c r="Q98" s="159" t="s">
        <v>22</v>
      </c>
      <c r="R98" s="159" t="s">
        <v>22</v>
      </c>
      <c r="S98" s="159" t="s">
        <v>22</v>
      </c>
      <c r="T98" s="2"/>
    </row>
    <row r="99" spans="1:20" ht="22.5" customHeight="1" x14ac:dyDescent="0.25">
      <c r="A99" s="205"/>
      <c r="B99" s="234" t="s">
        <v>472</v>
      </c>
      <c r="C99" s="129" t="s">
        <v>455</v>
      </c>
      <c r="D99" s="141">
        <f>SUM(D100:D102)</f>
        <v>34</v>
      </c>
      <c r="E99" s="141">
        <f t="shared" ref="E99:M99" si="41">SUM(E100:E102)</f>
        <v>34</v>
      </c>
      <c r="F99" s="141">
        <f t="shared" si="41"/>
        <v>0</v>
      </c>
      <c r="G99" s="141">
        <f t="shared" si="41"/>
        <v>0</v>
      </c>
      <c r="H99" s="141">
        <f t="shared" si="41"/>
        <v>0</v>
      </c>
      <c r="I99" s="141">
        <f t="shared" si="41"/>
        <v>0</v>
      </c>
      <c r="J99" s="141">
        <f t="shared" si="41"/>
        <v>34</v>
      </c>
      <c r="K99" s="141">
        <f t="shared" si="41"/>
        <v>34</v>
      </c>
      <c r="L99" s="141">
        <f t="shared" si="41"/>
        <v>0</v>
      </c>
      <c r="M99" s="141">
        <f t="shared" si="41"/>
        <v>0</v>
      </c>
      <c r="N99" s="141">
        <v>100</v>
      </c>
      <c r="O99" s="141">
        <v>100</v>
      </c>
      <c r="P99" s="250" t="s">
        <v>22</v>
      </c>
      <c r="Q99" s="250" t="s">
        <v>22</v>
      </c>
      <c r="R99" s="250" t="s">
        <v>22</v>
      </c>
      <c r="S99" s="250" t="s">
        <v>22</v>
      </c>
      <c r="T99" s="2"/>
    </row>
    <row r="100" spans="1:20" ht="22.5" customHeight="1" x14ac:dyDescent="0.25">
      <c r="A100" s="216"/>
      <c r="B100" s="235"/>
      <c r="C100" s="129">
        <v>2014</v>
      </c>
      <c r="D100" s="141">
        <v>0</v>
      </c>
      <c r="E100" s="141">
        <v>0</v>
      </c>
      <c r="F100" s="141">
        <v>0</v>
      </c>
      <c r="G100" s="141">
        <v>0</v>
      </c>
      <c r="H100" s="141">
        <v>0</v>
      </c>
      <c r="I100" s="141">
        <v>0</v>
      </c>
      <c r="J100" s="141">
        <v>0</v>
      </c>
      <c r="K100" s="141">
        <v>0</v>
      </c>
      <c r="L100" s="141">
        <v>0</v>
      </c>
      <c r="M100" s="141">
        <v>0</v>
      </c>
      <c r="N100" s="141">
        <v>0</v>
      </c>
      <c r="O100" s="141">
        <v>0</v>
      </c>
      <c r="P100" s="251"/>
      <c r="Q100" s="251"/>
      <c r="R100" s="251"/>
      <c r="S100" s="251"/>
      <c r="T100" s="2"/>
    </row>
    <row r="101" spans="1:20" ht="22.5" customHeight="1" x14ac:dyDescent="0.25">
      <c r="A101" s="216"/>
      <c r="B101" s="235"/>
      <c r="C101" s="129">
        <v>2015</v>
      </c>
      <c r="D101" s="141">
        <v>0</v>
      </c>
      <c r="E101" s="141">
        <v>0</v>
      </c>
      <c r="F101" s="141">
        <v>0</v>
      </c>
      <c r="G101" s="141">
        <v>0</v>
      </c>
      <c r="H101" s="141">
        <v>0</v>
      </c>
      <c r="I101" s="141">
        <v>0</v>
      </c>
      <c r="J101" s="141">
        <v>0</v>
      </c>
      <c r="K101" s="141">
        <v>0</v>
      </c>
      <c r="L101" s="141">
        <v>0</v>
      </c>
      <c r="M101" s="141">
        <v>0</v>
      </c>
      <c r="N101" s="141">
        <v>0</v>
      </c>
      <c r="O101" s="141">
        <v>0</v>
      </c>
      <c r="P101" s="251"/>
      <c r="Q101" s="251"/>
      <c r="R101" s="251"/>
      <c r="S101" s="251"/>
      <c r="T101" s="2"/>
    </row>
    <row r="102" spans="1:20" ht="22.5" customHeight="1" x14ac:dyDescent="0.25">
      <c r="A102" s="206"/>
      <c r="B102" s="236"/>
      <c r="C102" s="129">
        <v>2016</v>
      </c>
      <c r="D102" s="141">
        <v>34</v>
      </c>
      <c r="E102" s="141">
        <v>34</v>
      </c>
      <c r="F102" s="141">
        <v>0</v>
      </c>
      <c r="G102" s="141">
        <v>0</v>
      </c>
      <c r="H102" s="141">
        <v>0</v>
      </c>
      <c r="I102" s="141">
        <v>0</v>
      </c>
      <c r="J102" s="141">
        <v>34</v>
      </c>
      <c r="K102" s="141">
        <v>34</v>
      </c>
      <c r="L102" s="141">
        <v>0</v>
      </c>
      <c r="M102" s="141">
        <v>0</v>
      </c>
      <c r="N102" s="141">
        <v>100</v>
      </c>
      <c r="O102" s="141">
        <v>100</v>
      </c>
      <c r="P102" s="252"/>
      <c r="Q102" s="252"/>
      <c r="R102" s="252"/>
      <c r="S102" s="252"/>
      <c r="T102" s="2"/>
    </row>
    <row r="103" spans="1:20" ht="22.5" customHeight="1" x14ac:dyDescent="0.25">
      <c r="A103" s="205"/>
      <c r="B103" s="234" t="s">
        <v>473</v>
      </c>
      <c r="C103" s="129" t="s">
        <v>455</v>
      </c>
      <c r="D103" s="141">
        <f>SUM(D104:D106)</f>
        <v>21</v>
      </c>
      <c r="E103" s="141">
        <f t="shared" ref="E103:M103" si="42">SUM(E104:E106)</f>
        <v>21</v>
      </c>
      <c r="F103" s="141">
        <f t="shared" si="42"/>
        <v>0</v>
      </c>
      <c r="G103" s="141">
        <f t="shared" si="42"/>
        <v>0</v>
      </c>
      <c r="H103" s="141">
        <f t="shared" si="42"/>
        <v>0</v>
      </c>
      <c r="I103" s="141">
        <f t="shared" si="42"/>
        <v>0</v>
      </c>
      <c r="J103" s="141">
        <f t="shared" si="42"/>
        <v>21</v>
      </c>
      <c r="K103" s="141">
        <f t="shared" si="42"/>
        <v>21</v>
      </c>
      <c r="L103" s="141">
        <f t="shared" si="42"/>
        <v>0</v>
      </c>
      <c r="M103" s="141">
        <f t="shared" si="42"/>
        <v>0</v>
      </c>
      <c r="N103" s="141">
        <v>100</v>
      </c>
      <c r="O103" s="141">
        <v>100</v>
      </c>
      <c r="P103" s="160" t="s">
        <v>22</v>
      </c>
      <c r="Q103" s="160" t="s">
        <v>22</v>
      </c>
      <c r="R103" s="160" t="s">
        <v>22</v>
      </c>
      <c r="S103" s="160" t="s">
        <v>22</v>
      </c>
      <c r="T103" s="2"/>
    </row>
    <row r="104" spans="1:20" ht="22.5" customHeight="1" x14ac:dyDescent="0.25">
      <c r="A104" s="216"/>
      <c r="B104" s="235"/>
      <c r="C104" s="129">
        <v>2014</v>
      </c>
      <c r="D104" s="141">
        <v>0</v>
      </c>
      <c r="E104" s="141">
        <v>0</v>
      </c>
      <c r="F104" s="141">
        <v>0</v>
      </c>
      <c r="G104" s="141">
        <v>0</v>
      </c>
      <c r="H104" s="141">
        <v>0</v>
      </c>
      <c r="I104" s="141">
        <v>0</v>
      </c>
      <c r="J104" s="141">
        <v>0</v>
      </c>
      <c r="K104" s="141">
        <v>0</v>
      </c>
      <c r="L104" s="141">
        <v>0</v>
      </c>
      <c r="M104" s="141">
        <v>0</v>
      </c>
      <c r="N104" s="141">
        <v>0</v>
      </c>
      <c r="O104" s="141">
        <v>0</v>
      </c>
      <c r="P104" s="160"/>
      <c r="Q104" s="160"/>
      <c r="R104" s="160"/>
      <c r="S104" s="160"/>
      <c r="T104" s="2"/>
    </row>
    <row r="105" spans="1:20" ht="22.5" customHeight="1" x14ac:dyDescent="0.25">
      <c r="A105" s="216"/>
      <c r="B105" s="235"/>
      <c r="C105" s="129">
        <v>2015</v>
      </c>
      <c r="D105" s="141">
        <v>0</v>
      </c>
      <c r="E105" s="141">
        <v>0</v>
      </c>
      <c r="F105" s="141">
        <v>0</v>
      </c>
      <c r="G105" s="141">
        <v>0</v>
      </c>
      <c r="H105" s="141">
        <v>0</v>
      </c>
      <c r="I105" s="141">
        <v>0</v>
      </c>
      <c r="J105" s="141">
        <v>0</v>
      </c>
      <c r="K105" s="141">
        <v>0</v>
      </c>
      <c r="L105" s="141">
        <v>0</v>
      </c>
      <c r="M105" s="141">
        <v>0</v>
      </c>
      <c r="N105" s="141">
        <v>0</v>
      </c>
      <c r="O105" s="141">
        <v>0</v>
      </c>
      <c r="P105" s="160"/>
      <c r="Q105" s="160"/>
      <c r="R105" s="160"/>
      <c r="S105" s="160"/>
      <c r="T105" s="2"/>
    </row>
    <row r="106" spans="1:20" ht="51.75" customHeight="1" x14ac:dyDescent="0.25">
      <c r="A106" s="206"/>
      <c r="B106" s="236"/>
      <c r="C106" s="129">
        <v>2016</v>
      </c>
      <c r="D106" s="141">
        <v>21</v>
      </c>
      <c r="E106" s="141">
        <v>21</v>
      </c>
      <c r="F106" s="141">
        <v>0</v>
      </c>
      <c r="G106" s="141">
        <v>0</v>
      </c>
      <c r="H106" s="141">
        <v>0</v>
      </c>
      <c r="I106" s="141">
        <v>0</v>
      </c>
      <c r="J106" s="141">
        <v>21</v>
      </c>
      <c r="K106" s="141">
        <v>21</v>
      </c>
      <c r="L106" s="141">
        <v>0</v>
      </c>
      <c r="M106" s="141">
        <v>0</v>
      </c>
      <c r="N106" s="141">
        <v>100</v>
      </c>
      <c r="O106" s="141">
        <v>100</v>
      </c>
      <c r="P106" s="71" t="s">
        <v>474</v>
      </c>
      <c r="Q106" s="74">
        <v>3</v>
      </c>
      <c r="R106" s="74">
        <v>3</v>
      </c>
      <c r="S106" s="74">
        <v>100</v>
      </c>
      <c r="T106" s="2"/>
    </row>
    <row r="107" spans="1:20" ht="21" customHeight="1" x14ac:dyDescent="0.25">
      <c r="A107" s="239" t="s">
        <v>57</v>
      </c>
      <c r="B107" s="242" t="s">
        <v>58</v>
      </c>
      <c r="C107" s="13" t="s">
        <v>455</v>
      </c>
      <c r="D107" s="14">
        <f>SUM(D108:D110)</f>
        <v>3575374</v>
      </c>
      <c r="E107" s="14">
        <f t="shared" ref="E107:M107" si="43">SUM(E108:E110)</f>
        <v>3573789.45</v>
      </c>
      <c r="F107" s="14">
        <f t="shared" si="43"/>
        <v>365709.1</v>
      </c>
      <c r="G107" s="14">
        <f t="shared" si="43"/>
        <v>365709.07</v>
      </c>
      <c r="H107" s="14">
        <f t="shared" si="43"/>
        <v>2114292.6</v>
      </c>
      <c r="I107" s="14">
        <f t="shared" si="43"/>
        <v>2112718.7599999998</v>
      </c>
      <c r="J107" s="14">
        <f t="shared" si="43"/>
        <v>1095372.3</v>
      </c>
      <c r="K107" s="14">
        <f t="shared" si="43"/>
        <v>1095361.6200000001</v>
      </c>
      <c r="L107" s="14">
        <f t="shared" si="43"/>
        <v>0</v>
      </c>
      <c r="M107" s="14">
        <f t="shared" si="43"/>
        <v>0</v>
      </c>
      <c r="N107" s="14">
        <v>100</v>
      </c>
      <c r="O107" s="14">
        <v>99.96</v>
      </c>
      <c r="P107" s="207" t="s">
        <v>22</v>
      </c>
      <c r="Q107" s="207" t="s">
        <v>22</v>
      </c>
      <c r="R107" s="207" t="s">
        <v>22</v>
      </c>
      <c r="S107" s="207" t="s">
        <v>22</v>
      </c>
      <c r="T107" s="2"/>
    </row>
    <row r="108" spans="1:20" ht="16.5" customHeight="1" x14ac:dyDescent="0.25">
      <c r="A108" s="240"/>
      <c r="B108" s="243"/>
      <c r="C108" s="12">
        <v>2014</v>
      </c>
      <c r="D108" s="14">
        <f t="shared" ref="D108:M108" si="44">SUM(D112+D125+D159+D178+D189+D202+D211+D223)</f>
        <v>1022281</v>
      </c>
      <c r="E108" s="14">
        <f t="shared" si="44"/>
        <v>1021079.2000000001</v>
      </c>
      <c r="F108" s="14">
        <f t="shared" si="44"/>
        <v>34804.300000000003</v>
      </c>
      <c r="G108" s="14">
        <f t="shared" si="44"/>
        <v>34804.300000000003</v>
      </c>
      <c r="H108" s="14">
        <f t="shared" si="44"/>
        <v>708181.2</v>
      </c>
      <c r="I108" s="14">
        <f t="shared" si="44"/>
        <v>706983.2</v>
      </c>
      <c r="J108" s="14">
        <f t="shared" si="44"/>
        <v>279295.5</v>
      </c>
      <c r="K108" s="14">
        <f t="shared" si="44"/>
        <v>279291.7</v>
      </c>
      <c r="L108" s="14">
        <f t="shared" si="44"/>
        <v>0</v>
      </c>
      <c r="M108" s="14">
        <f t="shared" si="44"/>
        <v>0</v>
      </c>
      <c r="N108" s="14">
        <v>100</v>
      </c>
      <c r="O108" s="14">
        <v>99.88</v>
      </c>
      <c r="P108" s="208"/>
      <c r="Q108" s="208"/>
      <c r="R108" s="208"/>
      <c r="S108" s="208"/>
      <c r="T108" s="2"/>
    </row>
    <row r="109" spans="1:20" ht="18" customHeight="1" x14ac:dyDescent="0.25">
      <c r="A109" s="240"/>
      <c r="B109" s="243"/>
      <c r="C109" s="12">
        <v>2015</v>
      </c>
      <c r="D109" s="14">
        <f t="shared" ref="D109:M109" si="45">SUM(D113+D126+D160+D179+D190+D203+D212+D224)</f>
        <v>1052472.3</v>
      </c>
      <c r="E109" s="14">
        <f t="shared" si="45"/>
        <v>1052470.5</v>
      </c>
      <c r="F109" s="14">
        <f t="shared" si="45"/>
        <v>31574</v>
      </c>
      <c r="G109" s="14">
        <f t="shared" si="45"/>
        <v>31574</v>
      </c>
      <c r="H109" s="14">
        <f t="shared" si="45"/>
        <v>689072.2</v>
      </c>
      <c r="I109" s="14">
        <f t="shared" si="45"/>
        <v>689071.7</v>
      </c>
      <c r="J109" s="14">
        <f t="shared" si="45"/>
        <v>331826.10000000003</v>
      </c>
      <c r="K109" s="14">
        <f t="shared" si="45"/>
        <v>331824.8</v>
      </c>
      <c r="L109" s="14">
        <f t="shared" si="45"/>
        <v>0</v>
      </c>
      <c r="M109" s="14">
        <f t="shared" si="45"/>
        <v>0</v>
      </c>
      <c r="N109" s="14">
        <v>100</v>
      </c>
      <c r="O109" s="14">
        <v>100</v>
      </c>
      <c r="P109" s="208"/>
      <c r="Q109" s="208"/>
      <c r="R109" s="208"/>
      <c r="S109" s="208"/>
      <c r="T109" s="2"/>
    </row>
    <row r="110" spans="1:20" ht="18" customHeight="1" x14ac:dyDescent="0.25">
      <c r="A110" s="241"/>
      <c r="B110" s="244"/>
      <c r="C110" s="12">
        <v>2016</v>
      </c>
      <c r="D110" s="14">
        <f>SUM(D114+D127+D161+D180+D191+D204+D213+D225)</f>
        <v>1500620.6999999997</v>
      </c>
      <c r="E110" s="14">
        <f t="shared" ref="E110:M110" si="46">SUM(E114+E127+E161+E180+E191+E204+E213+E225)</f>
        <v>1500239.7499999998</v>
      </c>
      <c r="F110" s="14">
        <f t="shared" si="46"/>
        <v>299330.8</v>
      </c>
      <c r="G110" s="14">
        <f t="shared" si="46"/>
        <v>299330.77</v>
      </c>
      <c r="H110" s="14">
        <f t="shared" si="46"/>
        <v>717039.20000000007</v>
      </c>
      <c r="I110" s="14">
        <f t="shared" si="46"/>
        <v>716663.85999999987</v>
      </c>
      <c r="J110" s="14">
        <f t="shared" si="46"/>
        <v>484250.7</v>
      </c>
      <c r="K110" s="14">
        <f t="shared" si="46"/>
        <v>484245.12</v>
      </c>
      <c r="L110" s="14">
        <f t="shared" si="46"/>
        <v>0</v>
      </c>
      <c r="M110" s="14">
        <f t="shared" si="46"/>
        <v>0</v>
      </c>
      <c r="N110" s="14">
        <v>100</v>
      </c>
      <c r="O110" s="14">
        <v>100</v>
      </c>
      <c r="P110" s="209"/>
      <c r="Q110" s="209"/>
      <c r="R110" s="209"/>
      <c r="S110" s="209"/>
      <c r="T110" s="2"/>
    </row>
    <row r="111" spans="1:20" ht="21.75" customHeight="1" x14ac:dyDescent="0.25">
      <c r="A111" s="199" t="s">
        <v>59</v>
      </c>
      <c r="B111" s="202" t="s">
        <v>60</v>
      </c>
      <c r="C111" s="17" t="s">
        <v>455</v>
      </c>
      <c r="D111" s="18">
        <f>SUM(D112:D114)</f>
        <v>673553.2</v>
      </c>
      <c r="E111" s="18">
        <f t="shared" ref="E111:M111" si="47">SUM(E112:E114)</f>
        <v>673550.42</v>
      </c>
      <c r="F111" s="18">
        <f t="shared" si="47"/>
        <v>45078.3</v>
      </c>
      <c r="G111" s="18">
        <f t="shared" si="47"/>
        <v>45078.3</v>
      </c>
      <c r="H111" s="18">
        <f t="shared" si="47"/>
        <v>399847.7</v>
      </c>
      <c r="I111" s="18">
        <f t="shared" si="47"/>
        <v>399847.7</v>
      </c>
      <c r="J111" s="18">
        <f t="shared" si="47"/>
        <v>228627.20000000001</v>
      </c>
      <c r="K111" s="18">
        <f t="shared" si="47"/>
        <v>228624.41999999998</v>
      </c>
      <c r="L111" s="18">
        <f t="shared" si="47"/>
        <v>0</v>
      </c>
      <c r="M111" s="18">
        <f t="shared" si="47"/>
        <v>0</v>
      </c>
      <c r="N111" s="18">
        <v>100</v>
      </c>
      <c r="O111" s="18">
        <v>100</v>
      </c>
      <c r="P111" s="210" t="s">
        <v>22</v>
      </c>
      <c r="Q111" s="210" t="s">
        <v>22</v>
      </c>
      <c r="R111" s="210" t="s">
        <v>22</v>
      </c>
      <c r="S111" s="210" t="s">
        <v>22</v>
      </c>
      <c r="T111" s="2"/>
    </row>
    <row r="112" spans="1:20" ht="19.5" customHeight="1" x14ac:dyDescent="0.25">
      <c r="A112" s="200"/>
      <c r="B112" s="203"/>
      <c r="C112" s="66">
        <v>2014</v>
      </c>
      <c r="D112" s="76">
        <f>SUM(D115)</f>
        <v>230510.8</v>
      </c>
      <c r="E112" s="76">
        <f t="shared" ref="E112:M112" si="48">SUM(E115)</f>
        <v>230509.1</v>
      </c>
      <c r="F112" s="76">
        <f t="shared" si="48"/>
        <v>34804.300000000003</v>
      </c>
      <c r="G112" s="76">
        <f t="shared" si="48"/>
        <v>34804.300000000003</v>
      </c>
      <c r="H112" s="76">
        <f t="shared" si="48"/>
        <v>123667.5</v>
      </c>
      <c r="I112" s="76">
        <f t="shared" si="48"/>
        <v>123667.5</v>
      </c>
      <c r="J112" s="76">
        <f t="shared" si="48"/>
        <v>72039</v>
      </c>
      <c r="K112" s="76">
        <f t="shared" si="48"/>
        <v>72037.3</v>
      </c>
      <c r="L112" s="76">
        <f t="shared" si="48"/>
        <v>0</v>
      </c>
      <c r="M112" s="76">
        <f t="shared" si="48"/>
        <v>0</v>
      </c>
      <c r="N112" s="76">
        <v>100</v>
      </c>
      <c r="O112" s="76">
        <v>100</v>
      </c>
      <c r="P112" s="211"/>
      <c r="Q112" s="211"/>
      <c r="R112" s="211"/>
      <c r="S112" s="211"/>
      <c r="T112" s="2"/>
    </row>
    <row r="113" spans="1:20" ht="21" customHeight="1" x14ac:dyDescent="0.25">
      <c r="A113" s="200"/>
      <c r="B113" s="203"/>
      <c r="C113" s="66">
        <v>2015</v>
      </c>
      <c r="D113" s="76">
        <f>SUM(D118)</f>
        <v>224283.2</v>
      </c>
      <c r="E113" s="76">
        <f t="shared" ref="E113:M113" si="49">SUM(E118)</f>
        <v>224283.2</v>
      </c>
      <c r="F113" s="76">
        <f t="shared" si="49"/>
        <v>10274</v>
      </c>
      <c r="G113" s="76">
        <f t="shared" si="49"/>
        <v>10274</v>
      </c>
      <c r="H113" s="76">
        <f t="shared" si="49"/>
        <v>135663.20000000001</v>
      </c>
      <c r="I113" s="76">
        <f t="shared" si="49"/>
        <v>135663.20000000001</v>
      </c>
      <c r="J113" s="76">
        <f t="shared" si="49"/>
        <v>78346</v>
      </c>
      <c r="K113" s="76">
        <f t="shared" si="49"/>
        <v>78346</v>
      </c>
      <c r="L113" s="76">
        <f t="shared" si="49"/>
        <v>0</v>
      </c>
      <c r="M113" s="76">
        <f t="shared" si="49"/>
        <v>0</v>
      </c>
      <c r="N113" s="76">
        <v>100</v>
      </c>
      <c r="O113" s="76">
        <v>100</v>
      </c>
      <c r="P113" s="211"/>
      <c r="Q113" s="211"/>
      <c r="R113" s="211"/>
      <c r="S113" s="211"/>
      <c r="T113" s="2"/>
    </row>
    <row r="114" spans="1:20" ht="21" customHeight="1" x14ac:dyDescent="0.25">
      <c r="A114" s="201"/>
      <c r="B114" s="204"/>
      <c r="C114" s="66">
        <v>2016</v>
      </c>
      <c r="D114" s="76">
        <f>SUM(D121)</f>
        <v>218759.2</v>
      </c>
      <c r="E114" s="76">
        <f t="shared" ref="E114:M114" si="50">SUM(E121)</f>
        <v>218758.12</v>
      </c>
      <c r="F114" s="76">
        <f t="shared" si="50"/>
        <v>0</v>
      </c>
      <c r="G114" s="76">
        <f t="shared" si="50"/>
        <v>0</v>
      </c>
      <c r="H114" s="76">
        <f t="shared" si="50"/>
        <v>140517</v>
      </c>
      <c r="I114" s="76">
        <f t="shared" si="50"/>
        <v>140517</v>
      </c>
      <c r="J114" s="76">
        <f t="shared" si="50"/>
        <v>78242.2</v>
      </c>
      <c r="K114" s="76">
        <f t="shared" si="50"/>
        <v>78241.119999999995</v>
      </c>
      <c r="L114" s="76">
        <f t="shared" si="50"/>
        <v>0</v>
      </c>
      <c r="M114" s="76">
        <f t="shared" si="50"/>
        <v>0</v>
      </c>
      <c r="N114" s="76">
        <v>100</v>
      </c>
      <c r="O114" s="76">
        <v>100</v>
      </c>
      <c r="P114" s="212"/>
      <c r="Q114" s="212"/>
      <c r="R114" s="212"/>
      <c r="S114" s="212"/>
      <c r="T114" s="2"/>
    </row>
    <row r="115" spans="1:20" ht="53.25" customHeight="1" x14ac:dyDescent="0.25">
      <c r="A115" s="172" t="s">
        <v>61</v>
      </c>
      <c r="B115" s="172" t="s">
        <v>68</v>
      </c>
      <c r="C115" s="175">
        <v>2014</v>
      </c>
      <c r="D115" s="170">
        <v>230510.8</v>
      </c>
      <c r="E115" s="170">
        <v>230509.1</v>
      </c>
      <c r="F115" s="170">
        <v>34804.300000000003</v>
      </c>
      <c r="G115" s="170">
        <v>34804.300000000003</v>
      </c>
      <c r="H115" s="170">
        <v>123667.5</v>
      </c>
      <c r="I115" s="170">
        <v>123667.5</v>
      </c>
      <c r="J115" s="170">
        <v>72039</v>
      </c>
      <c r="K115" s="170">
        <v>72037.3</v>
      </c>
      <c r="L115" s="170">
        <v>0</v>
      </c>
      <c r="M115" s="170">
        <v>0</v>
      </c>
      <c r="N115" s="170">
        <v>100</v>
      </c>
      <c r="O115" s="170">
        <v>100</v>
      </c>
      <c r="P115" s="8" t="s">
        <v>214</v>
      </c>
      <c r="Q115" s="6">
        <v>78</v>
      </c>
      <c r="R115" s="6">
        <v>78</v>
      </c>
      <c r="S115" s="25">
        <v>100</v>
      </c>
      <c r="T115" s="2"/>
    </row>
    <row r="116" spans="1:20" ht="123" customHeight="1" x14ac:dyDescent="0.25">
      <c r="A116" s="173"/>
      <c r="B116" s="173"/>
      <c r="C116" s="176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5" t="s">
        <v>215</v>
      </c>
      <c r="Q116" s="6">
        <v>58</v>
      </c>
      <c r="R116" s="6">
        <v>58</v>
      </c>
      <c r="S116" s="25">
        <v>100</v>
      </c>
      <c r="T116" s="2"/>
    </row>
    <row r="117" spans="1:20" ht="113.25" customHeight="1" x14ac:dyDescent="0.25">
      <c r="A117" s="173"/>
      <c r="B117" s="173"/>
      <c r="C117" s="177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5" t="s">
        <v>216</v>
      </c>
      <c r="Q117" s="6">
        <v>100</v>
      </c>
      <c r="R117" s="6">
        <v>100</v>
      </c>
      <c r="S117" s="25">
        <v>100</v>
      </c>
      <c r="T117" s="2"/>
    </row>
    <row r="118" spans="1:20" ht="119.25" customHeight="1" x14ac:dyDescent="0.25">
      <c r="A118" s="173"/>
      <c r="B118" s="173"/>
      <c r="C118" s="175">
        <v>2015</v>
      </c>
      <c r="D118" s="170">
        <v>224283.2</v>
      </c>
      <c r="E118" s="170">
        <v>224283.2</v>
      </c>
      <c r="F118" s="170">
        <v>10274</v>
      </c>
      <c r="G118" s="170">
        <v>10274</v>
      </c>
      <c r="H118" s="170">
        <v>135663.20000000001</v>
      </c>
      <c r="I118" s="170">
        <v>135663.20000000001</v>
      </c>
      <c r="J118" s="170">
        <v>78346</v>
      </c>
      <c r="K118" s="170">
        <v>78346</v>
      </c>
      <c r="L118" s="170">
        <v>0</v>
      </c>
      <c r="M118" s="170">
        <v>0</v>
      </c>
      <c r="N118" s="170">
        <v>100</v>
      </c>
      <c r="O118" s="170">
        <v>100</v>
      </c>
      <c r="P118" s="8" t="s">
        <v>432</v>
      </c>
      <c r="Q118" s="54">
        <v>100</v>
      </c>
      <c r="R118" s="54">
        <v>100</v>
      </c>
      <c r="S118" s="25">
        <v>100</v>
      </c>
      <c r="T118" s="2"/>
    </row>
    <row r="119" spans="1:20" ht="113.25" customHeight="1" x14ac:dyDescent="0.25">
      <c r="A119" s="173"/>
      <c r="B119" s="173"/>
      <c r="C119" s="176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5" t="s">
        <v>215</v>
      </c>
      <c r="Q119" s="54">
        <v>83</v>
      </c>
      <c r="R119" s="54">
        <v>91</v>
      </c>
      <c r="S119" s="98">
        <v>109.6</v>
      </c>
      <c r="T119" s="2"/>
    </row>
    <row r="120" spans="1:20" ht="106.5" customHeight="1" x14ac:dyDescent="0.25">
      <c r="A120" s="173"/>
      <c r="B120" s="173"/>
      <c r="C120" s="177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5" t="s">
        <v>216</v>
      </c>
      <c r="Q120" s="54">
        <v>100</v>
      </c>
      <c r="R120" s="54">
        <v>100</v>
      </c>
      <c r="S120" s="25">
        <v>100</v>
      </c>
      <c r="T120" s="2"/>
    </row>
    <row r="121" spans="1:20" ht="117.75" customHeight="1" x14ac:dyDescent="0.25">
      <c r="A121" s="173"/>
      <c r="B121" s="173"/>
      <c r="C121" s="175">
        <v>2016</v>
      </c>
      <c r="D121" s="170">
        <v>218759.2</v>
      </c>
      <c r="E121" s="170">
        <v>218758.12</v>
      </c>
      <c r="F121" s="170">
        <v>0</v>
      </c>
      <c r="G121" s="170">
        <v>0</v>
      </c>
      <c r="H121" s="170">
        <v>140517</v>
      </c>
      <c r="I121" s="170">
        <v>140517</v>
      </c>
      <c r="J121" s="170">
        <v>78242.2</v>
      </c>
      <c r="K121" s="170">
        <v>78241.119999999995</v>
      </c>
      <c r="L121" s="170">
        <v>0</v>
      </c>
      <c r="M121" s="170">
        <v>0</v>
      </c>
      <c r="N121" s="170">
        <v>100</v>
      </c>
      <c r="O121" s="170">
        <v>100</v>
      </c>
      <c r="P121" s="8" t="s">
        <v>432</v>
      </c>
      <c r="Q121" s="152">
        <v>100</v>
      </c>
      <c r="R121" s="152">
        <v>100</v>
      </c>
      <c r="S121" s="25">
        <v>100</v>
      </c>
      <c r="T121" s="2"/>
    </row>
    <row r="122" spans="1:20" ht="120" customHeight="1" x14ac:dyDescent="0.25">
      <c r="A122" s="173"/>
      <c r="B122" s="173"/>
      <c r="C122" s="176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27" t="s">
        <v>215</v>
      </c>
      <c r="Q122" s="152">
        <v>100</v>
      </c>
      <c r="R122" s="152">
        <v>100</v>
      </c>
      <c r="S122" s="98">
        <v>100</v>
      </c>
      <c r="T122" s="2"/>
    </row>
    <row r="123" spans="1:20" ht="106.5" customHeight="1" x14ac:dyDescent="0.25">
      <c r="A123" s="174"/>
      <c r="B123" s="174"/>
      <c r="C123" s="177"/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1"/>
      <c r="P123" s="27" t="s">
        <v>216</v>
      </c>
      <c r="Q123" s="152">
        <v>100</v>
      </c>
      <c r="R123" s="152">
        <v>100</v>
      </c>
      <c r="S123" s="25">
        <v>100</v>
      </c>
      <c r="T123" s="2"/>
    </row>
    <row r="124" spans="1:20" ht="21.75" customHeight="1" x14ac:dyDescent="0.25">
      <c r="A124" s="199" t="s">
        <v>62</v>
      </c>
      <c r="B124" s="202" t="s">
        <v>63</v>
      </c>
      <c r="C124" s="17" t="s">
        <v>455</v>
      </c>
      <c r="D124" s="18">
        <f>SUM(D125:D127)</f>
        <v>1777591.5999999999</v>
      </c>
      <c r="E124" s="18">
        <f t="shared" ref="E124:M124" si="51">SUM(E125:E127)</f>
        <v>1777051.83</v>
      </c>
      <c r="F124" s="18">
        <f t="shared" si="51"/>
        <v>0</v>
      </c>
      <c r="G124" s="18">
        <f t="shared" si="51"/>
        <v>0</v>
      </c>
      <c r="H124" s="18">
        <f t="shared" si="51"/>
        <v>1449970.2</v>
      </c>
      <c r="I124" s="18">
        <f t="shared" si="51"/>
        <v>1449432.3599999999</v>
      </c>
      <c r="J124" s="18">
        <f t="shared" si="51"/>
        <v>327621.40000000002</v>
      </c>
      <c r="K124" s="18">
        <f t="shared" si="51"/>
        <v>327619.46999999997</v>
      </c>
      <c r="L124" s="18">
        <f t="shared" si="51"/>
        <v>0</v>
      </c>
      <c r="M124" s="18">
        <f t="shared" si="51"/>
        <v>0</v>
      </c>
      <c r="N124" s="18">
        <v>100</v>
      </c>
      <c r="O124" s="18">
        <v>99.97</v>
      </c>
      <c r="P124" s="210" t="s">
        <v>22</v>
      </c>
      <c r="Q124" s="210" t="s">
        <v>22</v>
      </c>
      <c r="R124" s="210" t="s">
        <v>22</v>
      </c>
      <c r="S124" s="210" t="s">
        <v>22</v>
      </c>
      <c r="T124" s="2"/>
    </row>
    <row r="125" spans="1:20" ht="20.25" customHeight="1" x14ac:dyDescent="0.25">
      <c r="A125" s="200"/>
      <c r="B125" s="203"/>
      <c r="C125" s="66">
        <v>2014</v>
      </c>
      <c r="D125" s="76">
        <f t="shared" ref="D125:M125" si="52">SUM(D128+D134+D140)</f>
        <v>578750.19999999995</v>
      </c>
      <c r="E125" s="76">
        <f t="shared" si="52"/>
        <v>578490.11</v>
      </c>
      <c r="F125" s="76">
        <f t="shared" si="52"/>
        <v>0</v>
      </c>
      <c r="G125" s="76">
        <f t="shared" si="52"/>
        <v>0</v>
      </c>
      <c r="H125" s="76">
        <f t="shared" si="52"/>
        <v>468273.7</v>
      </c>
      <c r="I125" s="76">
        <f t="shared" si="52"/>
        <v>468014.21</v>
      </c>
      <c r="J125" s="76">
        <f t="shared" si="52"/>
        <v>110476.5</v>
      </c>
      <c r="K125" s="76">
        <f t="shared" si="52"/>
        <v>110475.9</v>
      </c>
      <c r="L125" s="76">
        <f t="shared" si="52"/>
        <v>0</v>
      </c>
      <c r="M125" s="76">
        <f t="shared" si="52"/>
        <v>0</v>
      </c>
      <c r="N125" s="76">
        <v>100</v>
      </c>
      <c r="O125" s="76">
        <v>99.96</v>
      </c>
      <c r="P125" s="211"/>
      <c r="Q125" s="211"/>
      <c r="R125" s="211"/>
      <c r="S125" s="211"/>
      <c r="T125" s="2"/>
    </row>
    <row r="126" spans="1:20" ht="22.5" customHeight="1" x14ac:dyDescent="0.25">
      <c r="A126" s="200"/>
      <c r="B126" s="203"/>
      <c r="C126" s="66">
        <v>2015</v>
      </c>
      <c r="D126" s="76">
        <f t="shared" ref="D126:M126" si="53">SUM(D130+D136+D146)</f>
        <v>601558.6</v>
      </c>
      <c r="E126" s="76">
        <f t="shared" si="53"/>
        <v>601558.6</v>
      </c>
      <c r="F126" s="76">
        <f t="shared" si="53"/>
        <v>0</v>
      </c>
      <c r="G126" s="76">
        <f t="shared" si="53"/>
        <v>0</v>
      </c>
      <c r="H126" s="76">
        <f t="shared" si="53"/>
        <v>495792.19999999995</v>
      </c>
      <c r="I126" s="76">
        <f t="shared" si="53"/>
        <v>495792.19999999995</v>
      </c>
      <c r="J126" s="76">
        <f t="shared" si="53"/>
        <v>105766.39999999999</v>
      </c>
      <c r="K126" s="76">
        <f t="shared" si="53"/>
        <v>105766.39999999999</v>
      </c>
      <c r="L126" s="76">
        <f t="shared" si="53"/>
        <v>0</v>
      </c>
      <c r="M126" s="76">
        <f t="shared" si="53"/>
        <v>0</v>
      </c>
      <c r="N126" s="76">
        <v>100</v>
      </c>
      <c r="O126" s="76">
        <v>100</v>
      </c>
      <c r="P126" s="211"/>
      <c r="Q126" s="211"/>
      <c r="R126" s="211"/>
      <c r="S126" s="211"/>
      <c r="T126" s="2"/>
    </row>
    <row r="127" spans="1:20" ht="22.5" customHeight="1" x14ac:dyDescent="0.25">
      <c r="A127" s="201"/>
      <c r="B127" s="204"/>
      <c r="C127" s="66">
        <v>2016</v>
      </c>
      <c r="D127" s="76">
        <f>SUM(D132+D138+D152)</f>
        <v>597282.80000000005</v>
      </c>
      <c r="E127" s="76">
        <f t="shared" ref="E127:M127" si="54">SUM(E132+E138+E152)</f>
        <v>597003.12</v>
      </c>
      <c r="F127" s="76">
        <f t="shared" si="54"/>
        <v>0</v>
      </c>
      <c r="G127" s="76">
        <f t="shared" si="54"/>
        <v>0</v>
      </c>
      <c r="H127" s="76">
        <f t="shared" si="54"/>
        <v>485904.3</v>
      </c>
      <c r="I127" s="76">
        <f t="shared" si="54"/>
        <v>485625.95</v>
      </c>
      <c r="J127" s="76">
        <f t="shared" si="54"/>
        <v>111378.5</v>
      </c>
      <c r="K127" s="76">
        <f t="shared" si="54"/>
        <v>111377.17</v>
      </c>
      <c r="L127" s="76">
        <f t="shared" si="54"/>
        <v>0</v>
      </c>
      <c r="M127" s="76">
        <f t="shared" si="54"/>
        <v>0</v>
      </c>
      <c r="N127" s="76">
        <v>100</v>
      </c>
      <c r="O127" s="76">
        <v>100</v>
      </c>
      <c r="P127" s="212"/>
      <c r="Q127" s="212"/>
      <c r="R127" s="212"/>
      <c r="S127" s="212"/>
      <c r="T127" s="2"/>
    </row>
    <row r="128" spans="1:20" ht="40.5" customHeight="1" x14ac:dyDescent="0.25">
      <c r="A128" s="172" t="s">
        <v>64</v>
      </c>
      <c r="B128" s="175" t="s">
        <v>69</v>
      </c>
      <c r="C128" s="175">
        <v>2014</v>
      </c>
      <c r="D128" s="170">
        <v>103932</v>
      </c>
      <c r="E128" s="170">
        <v>103931.4</v>
      </c>
      <c r="F128" s="170">
        <v>0</v>
      </c>
      <c r="G128" s="170">
        <v>0</v>
      </c>
      <c r="H128" s="170">
        <v>2327.9</v>
      </c>
      <c r="I128" s="170">
        <v>2327.9</v>
      </c>
      <c r="J128" s="170">
        <v>101604.1</v>
      </c>
      <c r="K128" s="170">
        <v>101603.5</v>
      </c>
      <c r="L128" s="170">
        <v>0</v>
      </c>
      <c r="M128" s="170">
        <v>0</v>
      </c>
      <c r="N128" s="170">
        <v>100</v>
      </c>
      <c r="O128" s="170">
        <v>100</v>
      </c>
      <c r="P128" s="5" t="s">
        <v>228</v>
      </c>
      <c r="Q128" s="6">
        <v>39</v>
      </c>
      <c r="R128" s="6">
        <v>39</v>
      </c>
      <c r="S128" s="6">
        <v>100</v>
      </c>
      <c r="T128" s="2"/>
    </row>
    <row r="129" spans="1:20" ht="66.75" customHeight="1" x14ac:dyDescent="0.25">
      <c r="A129" s="173"/>
      <c r="B129" s="176"/>
      <c r="C129" s="177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5" t="s">
        <v>217</v>
      </c>
      <c r="Q129" s="6">
        <v>100</v>
      </c>
      <c r="R129" s="6">
        <v>100</v>
      </c>
      <c r="S129" s="6">
        <v>100</v>
      </c>
      <c r="T129" s="2"/>
    </row>
    <row r="130" spans="1:20" ht="43.5" customHeight="1" x14ac:dyDescent="0.25">
      <c r="A130" s="173"/>
      <c r="B130" s="176"/>
      <c r="C130" s="175">
        <v>2015</v>
      </c>
      <c r="D130" s="170">
        <v>67348.899999999994</v>
      </c>
      <c r="E130" s="170">
        <v>67348.899999999994</v>
      </c>
      <c r="F130" s="170">
        <v>0</v>
      </c>
      <c r="G130" s="170">
        <v>0</v>
      </c>
      <c r="H130" s="170">
        <v>2124.3000000000002</v>
      </c>
      <c r="I130" s="170">
        <v>2124.3000000000002</v>
      </c>
      <c r="J130" s="170">
        <v>65224.6</v>
      </c>
      <c r="K130" s="170">
        <v>65224.6</v>
      </c>
      <c r="L130" s="170">
        <v>0</v>
      </c>
      <c r="M130" s="170">
        <v>0</v>
      </c>
      <c r="N130" s="170">
        <v>100</v>
      </c>
      <c r="O130" s="170">
        <v>100</v>
      </c>
      <c r="P130" s="5" t="s">
        <v>228</v>
      </c>
      <c r="Q130" s="106">
        <v>39</v>
      </c>
      <c r="R130" s="106">
        <v>39</v>
      </c>
      <c r="S130" s="106">
        <v>100</v>
      </c>
      <c r="T130" s="2"/>
    </row>
    <row r="131" spans="1:20" ht="66.75" customHeight="1" x14ac:dyDescent="0.25">
      <c r="A131" s="173"/>
      <c r="B131" s="176"/>
      <c r="C131" s="177"/>
      <c r="D131" s="171"/>
      <c r="E131" s="171"/>
      <c r="F131" s="171"/>
      <c r="G131" s="171"/>
      <c r="H131" s="171"/>
      <c r="I131" s="171"/>
      <c r="J131" s="171"/>
      <c r="K131" s="171"/>
      <c r="L131" s="171"/>
      <c r="M131" s="171"/>
      <c r="N131" s="171"/>
      <c r="O131" s="171"/>
      <c r="P131" s="5" t="s">
        <v>217</v>
      </c>
      <c r="Q131" s="106">
        <v>100</v>
      </c>
      <c r="R131" s="106">
        <v>100</v>
      </c>
      <c r="S131" s="106">
        <v>100</v>
      </c>
      <c r="T131" s="2"/>
    </row>
    <row r="132" spans="1:20" ht="44.25" customHeight="1" x14ac:dyDescent="0.25">
      <c r="A132" s="173"/>
      <c r="B132" s="176"/>
      <c r="C132" s="175">
        <v>2016</v>
      </c>
      <c r="D132" s="170">
        <v>0</v>
      </c>
      <c r="E132" s="170">
        <v>0</v>
      </c>
      <c r="F132" s="170">
        <v>0</v>
      </c>
      <c r="G132" s="170">
        <v>0</v>
      </c>
      <c r="H132" s="170">
        <v>0</v>
      </c>
      <c r="I132" s="170">
        <v>0</v>
      </c>
      <c r="J132" s="170">
        <v>0</v>
      </c>
      <c r="K132" s="170">
        <v>0</v>
      </c>
      <c r="L132" s="170">
        <v>0</v>
      </c>
      <c r="M132" s="170">
        <v>0</v>
      </c>
      <c r="N132" s="170">
        <v>0</v>
      </c>
      <c r="O132" s="170">
        <v>0</v>
      </c>
      <c r="P132" s="5" t="s">
        <v>228</v>
      </c>
      <c r="Q132" s="152">
        <v>39</v>
      </c>
      <c r="R132" s="152">
        <v>40</v>
      </c>
      <c r="S132" s="152">
        <v>102.6</v>
      </c>
      <c r="T132" s="2"/>
    </row>
    <row r="133" spans="1:20" ht="51" customHeight="1" x14ac:dyDescent="0.25">
      <c r="A133" s="174"/>
      <c r="B133" s="177"/>
      <c r="C133" s="177"/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71"/>
      <c r="O133" s="171"/>
      <c r="P133" s="5" t="s">
        <v>217</v>
      </c>
      <c r="Q133" s="152">
        <v>100</v>
      </c>
      <c r="R133" s="152">
        <v>100</v>
      </c>
      <c r="S133" s="152">
        <v>100</v>
      </c>
      <c r="T133" s="2"/>
    </row>
    <row r="134" spans="1:20" ht="99" customHeight="1" x14ac:dyDescent="0.25">
      <c r="A134" s="172" t="s">
        <v>65</v>
      </c>
      <c r="B134" s="234" t="s">
        <v>70</v>
      </c>
      <c r="C134" s="175">
        <v>2014</v>
      </c>
      <c r="D134" s="170">
        <v>2635</v>
      </c>
      <c r="E134" s="170">
        <v>2635</v>
      </c>
      <c r="F134" s="170">
        <v>0</v>
      </c>
      <c r="G134" s="170">
        <v>0</v>
      </c>
      <c r="H134" s="170">
        <v>2635</v>
      </c>
      <c r="I134" s="170">
        <v>2635</v>
      </c>
      <c r="J134" s="170">
        <v>0</v>
      </c>
      <c r="K134" s="170">
        <v>0</v>
      </c>
      <c r="L134" s="170">
        <v>0</v>
      </c>
      <c r="M134" s="170">
        <v>0</v>
      </c>
      <c r="N134" s="170">
        <v>100</v>
      </c>
      <c r="O134" s="170">
        <v>100</v>
      </c>
      <c r="P134" s="9" t="s">
        <v>218</v>
      </c>
      <c r="Q134" s="6">
        <v>60</v>
      </c>
      <c r="R134" s="6">
        <v>60</v>
      </c>
      <c r="S134" s="6">
        <v>100</v>
      </c>
      <c r="T134" s="2"/>
    </row>
    <row r="135" spans="1:20" ht="99" customHeight="1" x14ac:dyDescent="0.25">
      <c r="A135" s="173"/>
      <c r="B135" s="235"/>
      <c r="C135" s="177"/>
      <c r="D135" s="171"/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  <c r="O135" s="171"/>
      <c r="P135" s="9" t="s">
        <v>219</v>
      </c>
      <c r="Q135" s="6">
        <v>100</v>
      </c>
      <c r="R135" s="6">
        <v>100</v>
      </c>
      <c r="S135" s="6">
        <v>100</v>
      </c>
      <c r="T135" s="2"/>
    </row>
    <row r="136" spans="1:20" ht="99" customHeight="1" x14ac:dyDescent="0.25">
      <c r="A136" s="173"/>
      <c r="B136" s="235"/>
      <c r="C136" s="175">
        <v>2015</v>
      </c>
      <c r="D136" s="170">
        <v>4190.8</v>
      </c>
      <c r="E136" s="170">
        <v>4190.8</v>
      </c>
      <c r="F136" s="170">
        <v>0</v>
      </c>
      <c r="G136" s="170">
        <v>0</v>
      </c>
      <c r="H136" s="170">
        <v>4190.8</v>
      </c>
      <c r="I136" s="170">
        <v>4190.8</v>
      </c>
      <c r="J136" s="170">
        <v>0</v>
      </c>
      <c r="K136" s="170">
        <v>0</v>
      </c>
      <c r="L136" s="170">
        <v>0</v>
      </c>
      <c r="M136" s="170">
        <v>0</v>
      </c>
      <c r="N136" s="170">
        <v>100</v>
      </c>
      <c r="O136" s="170">
        <v>100</v>
      </c>
      <c r="P136" s="9" t="s">
        <v>218</v>
      </c>
      <c r="Q136" s="106">
        <v>63</v>
      </c>
      <c r="R136" s="106">
        <v>65</v>
      </c>
      <c r="S136" s="106">
        <v>103</v>
      </c>
      <c r="T136" s="2"/>
    </row>
    <row r="137" spans="1:20" ht="99" customHeight="1" x14ac:dyDescent="0.25">
      <c r="A137" s="173"/>
      <c r="B137" s="235"/>
      <c r="C137" s="177"/>
      <c r="D137" s="171"/>
      <c r="E137" s="171"/>
      <c r="F137" s="171"/>
      <c r="G137" s="171"/>
      <c r="H137" s="171"/>
      <c r="I137" s="171"/>
      <c r="J137" s="171"/>
      <c r="K137" s="171"/>
      <c r="L137" s="171"/>
      <c r="M137" s="171"/>
      <c r="N137" s="171"/>
      <c r="O137" s="171"/>
      <c r="P137" s="9" t="s">
        <v>219</v>
      </c>
      <c r="Q137" s="106">
        <v>100</v>
      </c>
      <c r="R137" s="106">
        <v>100</v>
      </c>
      <c r="S137" s="106">
        <v>100</v>
      </c>
      <c r="T137" s="2"/>
    </row>
    <row r="138" spans="1:20" ht="99" customHeight="1" x14ac:dyDescent="0.25">
      <c r="A138" s="173"/>
      <c r="B138" s="235"/>
      <c r="C138" s="175">
        <v>2016</v>
      </c>
      <c r="D138" s="170">
        <v>0</v>
      </c>
      <c r="E138" s="170">
        <v>0</v>
      </c>
      <c r="F138" s="170">
        <v>0</v>
      </c>
      <c r="G138" s="170">
        <v>0</v>
      </c>
      <c r="H138" s="170">
        <v>0</v>
      </c>
      <c r="I138" s="170">
        <v>0</v>
      </c>
      <c r="J138" s="170">
        <v>0</v>
      </c>
      <c r="K138" s="170">
        <v>0</v>
      </c>
      <c r="L138" s="170">
        <v>0</v>
      </c>
      <c r="M138" s="170">
        <v>0</v>
      </c>
      <c r="N138" s="170">
        <v>0</v>
      </c>
      <c r="O138" s="170">
        <v>0</v>
      </c>
      <c r="P138" s="29" t="s">
        <v>218</v>
      </c>
      <c r="Q138" s="152">
        <v>65</v>
      </c>
      <c r="R138" s="152">
        <v>71</v>
      </c>
      <c r="S138" s="152">
        <v>109</v>
      </c>
      <c r="T138" s="2"/>
    </row>
    <row r="139" spans="1:20" ht="99" customHeight="1" x14ac:dyDescent="0.25">
      <c r="A139" s="174"/>
      <c r="B139" s="236"/>
      <c r="C139" s="177"/>
      <c r="D139" s="171"/>
      <c r="E139" s="171"/>
      <c r="F139" s="171"/>
      <c r="G139" s="171"/>
      <c r="H139" s="171"/>
      <c r="I139" s="171"/>
      <c r="J139" s="171"/>
      <c r="K139" s="171"/>
      <c r="L139" s="171"/>
      <c r="M139" s="171"/>
      <c r="N139" s="171"/>
      <c r="O139" s="171"/>
      <c r="P139" s="29" t="s">
        <v>219</v>
      </c>
      <c r="Q139" s="152">
        <v>100</v>
      </c>
      <c r="R139" s="152">
        <v>100</v>
      </c>
      <c r="S139" s="152">
        <v>100</v>
      </c>
      <c r="T139" s="2"/>
    </row>
    <row r="140" spans="1:20" ht="99.75" customHeight="1" x14ac:dyDescent="0.25">
      <c r="A140" s="172" t="s">
        <v>66</v>
      </c>
      <c r="B140" s="234" t="s">
        <v>71</v>
      </c>
      <c r="C140" s="175">
        <v>2014</v>
      </c>
      <c r="D140" s="170">
        <v>472183.2</v>
      </c>
      <c r="E140" s="170">
        <v>471923.71</v>
      </c>
      <c r="F140" s="170">
        <v>0</v>
      </c>
      <c r="G140" s="170">
        <v>0</v>
      </c>
      <c r="H140" s="170">
        <v>463310.8</v>
      </c>
      <c r="I140" s="170">
        <v>463051.31</v>
      </c>
      <c r="J140" s="170">
        <v>8872.4</v>
      </c>
      <c r="K140" s="170">
        <v>8872.4</v>
      </c>
      <c r="L140" s="170">
        <v>0</v>
      </c>
      <c r="M140" s="170">
        <v>0</v>
      </c>
      <c r="N140" s="170">
        <v>100</v>
      </c>
      <c r="O140" s="170">
        <v>99.95</v>
      </c>
      <c r="P140" s="9" t="s">
        <v>220</v>
      </c>
      <c r="Q140" s="6">
        <v>95</v>
      </c>
      <c r="R140" s="6">
        <v>100</v>
      </c>
      <c r="S140" s="6">
        <v>105.26</v>
      </c>
      <c r="T140" s="2"/>
    </row>
    <row r="141" spans="1:20" ht="82.5" customHeight="1" x14ac:dyDescent="0.25">
      <c r="A141" s="173"/>
      <c r="B141" s="235"/>
      <c r="C141" s="176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9" t="s">
        <v>67</v>
      </c>
      <c r="Q141" s="6">
        <v>1.7</v>
      </c>
      <c r="R141" s="6">
        <v>1.6</v>
      </c>
      <c r="S141" s="6">
        <v>94.12</v>
      </c>
      <c r="T141" s="2"/>
    </row>
    <row r="142" spans="1:20" ht="60.75" customHeight="1" x14ac:dyDescent="0.25">
      <c r="A142" s="173"/>
      <c r="B142" s="235"/>
      <c r="C142" s="176"/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  <c r="O142" s="178"/>
      <c r="P142" s="9" t="s">
        <v>221</v>
      </c>
      <c r="Q142" s="6">
        <v>35</v>
      </c>
      <c r="R142" s="6">
        <v>35</v>
      </c>
      <c r="S142" s="6">
        <v>100</v>
      </c>
      <c r="T142" s="2"/>
    </row>
    <row r="143" spans="1:20" ht="87" customHeight="1" x14ac:dyDescent="0.25">
      <c r="A143" s="173"/>
      <c r="B143" s="235"/>
      <c r="C143" s="176"/>
      <c r="D143" s="178"/>
      <c r="E143" s="178"/>
      <c r="F143" s="178"/>
      <c r="G143" s="178"/>
      <c r="H143" s="178"/>
      <c r="I143" s="178"/>
      <c r="J143" s="178"/>
      <c r="K143" s="178"/>
      <c r="L143" s="178"/>
      <c r="M143" s="178"/>
      <c r="N143" s="178"/>
      <c r="O143" s="178"/>
      <c r="P143" s="9" t="s">
        <v>222</v>
      </c>
      <c r="Q143" s="6">
        <v>80</v>
      </c>
      <c r="R143" s="6">
        <v>80</v>
      </c>
      <c r="S143" s="6">
        <v>100</v>
      </c>
      <c r="T143" s="2"/>
    </row>
    <row r="144" spans="1:20" ht="74.25" customHeight="1" x14ac:dyDescent="0.25">
      <c r="A144" s="173"/>
      <c r="B144" s="235"/>
      <c r="C144" s="176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9" t="s">
        <v>223</v>
      </c>
      <c r="Q144" s="6">
        <v>10</v>
      </c>
      <c r="R144" s="6">
        <v>10</v>
      </c>
      <c r="S144" s="6">
        <v>100</v>
      </c>
      <c r="T144" s="2"/>
    </row>
    <row r="145" spans="1:20" ht="39" customHeight="1" x14ac:dyDescent="0.25">
      <c r="A145" s="173"/>
      <c r="B145" s="235"/>
      <c r="C145" s="177"/>
      <c r="D145" s="171"/>
      <c r="E145" s="171"/>
      <c r="F145" s="171"/>
      <c r="G145" s="171"/>
      <c r="H145" s="171"/>
      <c r="I145" s="171"/>
      <c r="J145" s="171"/>
      <c r="K145" s="171"/>
      <c r="L145" s="171"/>
      <c r="M145" s="171"/>
      <c r="N145" s="171"/>
      <c r="O145" s="171"/>
      <c r="P145" s="9" t="s">
        <v>224</v>
      </c>
      <c r="Q145" s="6">
        <v>96</v>
      </c>
      <c r="R145" s="6">
        <v>100</v>
      </c>
      <c r="S145" s="6">
        <v>104.17</v>
      </c>
      <c r="T145" s="2"/>
    </row>
    <row r="146" spans="1:20" ht="98.25" customHeight="1" x14ac:dyDescent="0.25">
      <c r="A146" s="173"/>
      <c r="B146" s="235"/>
      <c r="C146" s="175">
        <v>2015</v>
      </c>
      <c r="D146" s="170">
        <v>530018.9</v>
      </c>
      <c r="E146" s="170">
        <v>530018.9</v>
      </c>
      <c r="F146" s="170">
        <v>0</v>
      </c>
      <c r="G146" s="170">
        <v>0</v>
      </c>
      <c r="H146" s="170">
        <v>489477.1</v>
      </c>
      <c r="I146" s="170">
        <v>489477.1</v>
      </c>
      <c r="J146" s="170">
        <v>40541.800000000003</v>
      </c>
      <c r="K146" s="170">
        <v>40541.800000000003</v>
      </c>
      <c r="L146" s="170">
        <v>0</v>
      </c>
      <c r="M146" s="170">
        <v>0</v>
      </c>
      <c r="N146" s="170">
        <v>100</v>
      </c>
      <c r="O146" s="170">
        <v>100</v>
      </c>
      <c r="P146" s="9" t="s">
        <v>220</v>
      </c>
      <c r="Q146" s="106">
        <v>98</v>
      </c>
      <c r="R146" s="106">
        <v>98</v>
      </c>
      <c r="S146" s="106">
        <v>103.2</v>
      </c>
      <c r="T146" s="2"/>
    </row>
    <row r="147" spans="1:20" ht="78" customHeight="1" x14ac:dyDescent="0.25">
      <c r="A147" s="173"/>
      <c r="B147" s="235"/>
      <c r="C147" s="176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9" t="s">
        <v>67</v>
      </c>
      <c r="Q147" s="106">
        <v>1.7</v>
      </c>
      <c r="R147" s="106">
        <v>1.7</v>
      </c>
      <c r="S147" s="106">
        <v>100</v>
      </c>
      <c r="T147" s="2"/>
    </row>
    <row r="148" spans="1:20" ht="56.25" customHeight="1" x14ac:dyDescent="0.25">
      <c r="A148" s="173"/>
      <c r="B148" s="235"/>
      <c r="C148" s="176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9" t="s">
        <v>221</v>
      </c>
      <c r="Q148" s="106">
        <v>58.2</v>
      </c>
      <c r="R148" s="106">
        <v>58.2</v>
      </c>
      <c r="S148" s="106">
        <v>100</v>
      </c>
      <c r="T148" s="2"/>
    </row>
    <row r="149" spans="1:20" ht="84.75" customHeight="1" x14ac:dyDescent="0.25">
      <c r="A149" s="173"/>
      <c r="B149" s="235"/>
      <c r="C149" s="176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  <c r="N149" s="178"/>
      <c r="O149" s="178"/>
      <c r="P149" s="9" t="s">
        <v>222</v>
      </c>
      <c r="Q149" s="106">
        <v>82</v>
      </c>
      <c r="R149" s="106">
        <v>92.1</v>
      </c>
      <c r="S149" s="106">
        <v>112.3</v>
      </c>
      <c r="T149" s="2"/>
    </row>
    <row r="150" spans="1:20" ht="74.25" customHeight="1" x14ac:dyDescent="0.25">
      <c r="A150" s="173"/>
      <c r="B150" s="235"/>
      <c r="C150" s="176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9" t="s">
        <v>223</v>
      </c>
      <c r="Q150" s="106">
        <v>12</v>
      </c>
      <c r="R150" s="106">
        <v>12.4</v>
      </c>
      <c r="S150" s="106">
        <v>103.3</v>
      </c>
      <c r="T150" s="2"/>
    </row>
    <row r="151" spans="1:20" ht="43.5" customHeight="1" x14ac:dyDescent="0.25">
      <c r="A151" s="173"/>
      <c r="B151" s="235"/>
      <c r="C151" s="177"/>
      <c r="D151" s="171"/>
      <c r="E151" s="171"/>
      <c r="F151" s="171"/>
      <c r="G151" s="171"/>
      <c r="H151" s="171"/>
      <c r="I151" s="171"/>
      <c r="J151" s="171"/>
      <c r="K151" s="171"/>
      <c r="L151" s="171"/>
      <c r="M151" s="171"/>
      <c r="N151" s="171"/>
      <c r="O151" s="171"/>
      <c r="P151" s="9" t="s">
        <v>224</v>
      </c>
      <c r="Q151" s="106">
        <v>96</v>
      </c>
      <c r="R151" s="106">
        <v>100</v>
      </c>
      <c r="S151" s="106">
        <v>104.2</v>
      </c>
      <c r="T151" s="2"/>
    </row>
    <row r="152" spans="1:20" ht="98.25" customHeight="1" x14ac:dyDescent="0.25">
      <c r="A152" s="173"/>
      <c r="B152" s="235"/>
      <c r="C152" s="175">
        <v>2016</v>
      </c>
      <c r="D152" s="170">
        <v>597282.80000000005</v>
      </c>
      <c r="E152" s="170">
        <v>597003.12</v>
      </c>
      <c r="F152" s="170">
        <v>0</v>
      </c>
      <c r="G152" s="170">
        <v>0</v>
      </c>
      <c r="H152" s="170">
        <v>485904.3</v>
      </c>
      <c r="I152" s="170">
        <v>485625.95</v>
      </c>
      <c r="J152" s="170">
        <v>111378.5</v>
      </c>
      <c r="K152" s="170">
        <v>111377.17</v>
      </c>
      <c r="L152" s="170">
        <v>0</v>
      </c>
      <c r="M152" s="170">
        <v>0</v>
      </c>
      <c r="N152" s="170">
        <v>100</v>
      </c>
      <c r="O152" s="170">
        <v>100</v>
      </c>
      <c r="P152" s="29" t="s">
        <v>220</v>
      </c>
      <c r="Q152" s="152">
        <v>96</v>
      </c>
      <c r="R152" s="152">
        <v>99.5</v>
      </c>
      <c r="S152" s="152">
        <v>103.6</v>
      </c>
      <c r="T152" s="2"/>
    </row>
    <row r="153" spans="1:20" ht="74.25" customHeight="1" x14ac:dyDescent="0.25">
      <c r="A153" s="173"/>
      <c r="B153" s="235"/>
      <c r="C153" s="176"/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178"/>
      <c r="O153" s="178"/>
      <c r="P153" s="29" t="s">
        <v>67</v>
      </c>
      <c r="Q153" s="152">
        <v>1.6</v>
      </c>
      <c r="R153" s="152">
        <v>1.8</v>
      </c>
      <c r="S153" s="152">
        <v>112.5</v>
      </c>
      <c r="T153" s="2"/>
    </row>
    <row r="154" spans="1:20" ht="50.25" customHeight="1" x14ac:dyDescent="0.25">
      <c r="A154" s="173"/>
      <c r="B154" s="235"/>
      <c r="C154" s="176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29" t="s">
        <v>221</v>
      </c>
      <c r="Q154" s="152">
        <v>75</v>
      </c>
      <c r="R154" s="152">
        <v>75</v>
      </c>
      <c r="S154" s="152">
        <v>100</v>
      </c>
      <c r="T154" s="2"/>
    </row>
    <row r="155" spans="1:20" ht="87" customHeight="1" x14ac:dyDescent="0.25">
      <c r="A155" s="173"/>
      <c r="B155" s="235"/>
      <c r="C155" s="176"/>
      <c r="D155" s="178"/>
      <c r="E155" s="178"/>
      <c r="F155" s="178"/>
      <c r="G155" s="178"/>
      <c r="H155" s="178"/>
      <c r="I155" s="178"/>
      <c r="J155" s="178"/>
      <c r="K155" s="178"/>
      <c r="L155" s="178"/>
      <c r="M155" s="178"/>
      <c r="N155" s="178"/>
      <c r="O155" s="178"/>
      <c r="P155" s="29" t="s">
        <v>222</v>
      </c>
      <c r="Q155" s="152">
        <v>85</v>
      </c>
      <c r="R155" s="152">
        <v>93</v>
      </c>
      <c r="S155" s="152">
        <v>109.4</v>
      </c>
      <c r="T155" s="2"/>
    </row>
    <row r="156" spans="1:20" ht="75.75" customHeight="1" x14ac:dyDescent="0.25">
      <c r="A156" s="173"/>
      <c r="B156" s="235"/>
      <c r="C156" s="176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178"/>
      <c r="O156" s="178"/>
      <c r="P156" s="29" t="s">
        <v>223</v>
      </c>
      <c r="Q156" s="152">
        <v>14</v>
      </c>
      <c r="R156" s="152">
        <v>22.7</v>
      </c>
      <c r="S156" s="152">
        <v>162.1</v>
      </c>
      <c r="T156" s="2"/>
    </row>
    <row r="157" spans="1:20" ht="39.75" customHeight="1" x14ac:dyDescent="0.25">
      <c r="A157" s="174"/>
      <c r="B157" s="236"/>
      <c r="C157" s="177"/>
      <c r="D157" s="171"/>
      <c r="E157" s="171"/>
      <c r="F157" s="171"/>
      <c r="G157" s="171"/>
      <c r="H157" s="171"/>
      <c r="I157" s="171"/>
      <c r="J157" s="171"/>
      <c r="K157" s="171"/>
      <c r="L157" s="171"/>
      <c r="M157" s="171"/>
      <c r="N157" s="171"/>
      <c r="O157" s="171"/>
      <c r="P157" s="29" t="s">
        <v>224</v>
      </c>
      <c r="Q157" s="152">
        <v>96</v>
      </c>
      <c r="R157" s="152">
        <v>100</v>
      </c>
      <c r="S157" s="152">
        <v>104.2</v>
      </c>
      <c r="T157" s="2"/>
    </row>
    <row r="158" spans="1:20" ht="21.75" customHeight="1" x14ac:dyDescent="0.25">
      <c r="A158" s="199" t="s">
        <v>72</v>
      </c>
      <c r="B158" s="202" t="s">
        <v>433</v>
      </c>
      <c r="C158" s="17" t="s">
        <v>455</v>
      </c>
      <c r="D158" s="18">
        <f>SUM(D159:D161)</f>
        <v>175744.3</v>
      </c>
      <c r="E158" s="18">
        <f t="shared" ref="E158:M158" si="55">SUM(E159:E161)</f>
        <v>175741.64</v>
      </c>
      <c r="F158" s="18">
        <f t="shared" si="55"/>
        <v>0</v>
      </c>
      <c r="G158" s="18">
        <f t="shared" si="55"/>
        <v>0</v>
      </c>
      <c r="H158" s="18">
        <f t="shared" si="55"/>
        <v>987</v>
      </c>
      <c r="I158" s="18">
        <f t="shared" si="55"/>
        <v>987</v>
      </c>
      <c r="J158" s="18">
        <f t="shared" si="55"/>
        <v>174757.3</v>
      </c>
      <c r="K158" s="18">
        <f t="shared" si="55"/>
        <v>174754.64</v>
      </c>
      <c r="L158" s="18">
        <f t="shared" si="55"/>
        <v>0</v>
      </c>
      <c r="M158" s="18">
        <f t="shared" si="55"/>
        <v>0</v>
      </c>
      <c r="N158" s="18">
        <v>100</v>
      </c>
      <c r="O158" s="18">
        <v>100</v>
      </c>
      <c r="P158" s="210" t="s">
        <v>22</v>
      </c>
      <c r="Q158" s="210" t="s">
        <v>22</v>
      </c>
      <c r="R158" s="210" t="s">
        <v>22</v>
      </c>
      <c r="S158" s="210" t="s">
        <v>22</v>
      </c>
      <c r="T158" s="2"/>
    </row>
    <row r="159" spans="1:20" ht="22.5" customHeight="1" x14ac:dyDescent="0.25">
      <c r="A159" s="200"/>
      <c r="B159" s="203"/>
      <c r="C159" s="66">
        <v>2014</v>
      </c>
      <c r="D159" s="76">
        <f>SUM(D162+D168+D171)</f>
        <v>50581</v>
      </c>
      <c r="E159" s="76">
        <f t="shared" ref="E159:M159" si="56">SUM(E162+E168+E171)</f>
        <v>50580.3</v>
      </c>
      <c r="F159" s="76">
        <f t="shared" si="56"/>
        <v>0</v>
      </c>
      <c r="G159" s="76">
        <f t="shared" si="56"/>
        <v>0</v>
      </c>
      <c r="H159" s="76">
        <f t="shared" si="56"/>
        <v>877</v>
      </c>
      <c r="I159" s="76">
        <f t="shared" si="56"/>
        <v>877</v>
      </c>
      <c r="J159" s="76">
        <f t="shared" si="56"/>
        <v>49704</v>
      </c>
      <c r="K159" s="76">
        <f t="shared" si="56"/>
        <v>49703.3</v>
      </c>
      <c r="L159" s="76">
        <f t="shared" si="56"/>
        <v>0</v>
      </c>
      <c r="M159" s="76">
        <f t="shared" si="56"/>
        <v>0</v>
      </c>
      <c r="N159" s="76">
        <v>100</v>
      </c>
      <c r="O159" s="76">
        <v>100</v>
      </c>
      <c r="P159" s="211"/>
      <c r="Q159" s="211"/>
      <c r="R159" s="211"/>
      <c r="S159" s="211"/>
      <c r="T159" s="2"/>
    </row>
    <row r="160" spans="1:20" ht="22.5" customHeight="1" x14ac:dyDescent="0.25">
      <c r="A160" s="200"/>
      <c r="B160" s="203"/>
      <c r="C160" s="66">
        <v>2015</v>
      </c>
      <c r="D160" s="76">
        <f>SUM(D164+D169+D173)</f>
        <v>56295</v>
      </c>
      <c r="E160" s="76">
        <f t="shared" ref="E160:M160" si="57">SUM(E164+E169+E173)</f>
        <v>56294.3</v>
      </c>
      <c r="F160" s="76">
        <f t="shared" si="57"/>
        <v>0</v>
      </c>
      <c r="G160" s="76">
        <f t="shared" si="57"/>
        <v>0</v>
      </c>
      <c r="H160" s="76">
        <f t="shared" si="57"/>
        <v>0</v>
      </c>
      <c r="I160" s="76">
        <f t="shared" si="57"/>
        <v>0</v>
      </c>
      <c r="J160" s="76">
        <f t="shared" si="57"/>
        <v>56295</v>
      </c>
      <c r="K160" s="76">
        <f t="shared" si="57"/>
        <v>56294.3</v>
      </c>
      <c r="L160" s="76">
        <f t="shared" si="57"/>
        <v>0</v>
      </c>
      <c r="M160" s="76">
        <f t="shared" si="57"/>
        <v>0</v>
      </c>
      <c r="N160" s="76">
        <v>100</v>
      </c>
      <c r="O160" s="76">
        <v>100</v>
      </c>
      <c r="P160" s="211"/>
      <c r="Q160" s="211"/>
      <c r="R160" s="211"/>
      <c r="S160" s="211"/>
      <c r="T160" s="2"/>
    </row>
    <row r="161" spans="1:20" ht="22.5" customHeight="1" x14ac:dyDescent="0.25">
      <c r="A161" s="201"/>
      <c r="B161" s="204"/>
      <c r="C161" s="66">
        <v>2016</v>
      </c>
      <c r="D161" s="76">
        <f>SUM(D166+D170+D175)</f>
        <v>68868.299999999988</v>
      </c>
      <c r="E161" s="76">
        <f t="shared" ref="E161:M161" si="58">SUM(E166+E170+E175)</f>
        <v>68867.039999999994</v>
      </c>
      <c r="F161" s="76">
        <f t="shared" si="58"/>
        <v>0</v>
      </c>
      <c r="G161" s="76">
        <f t="shared" si="58"/>
        <v>0</v>
      </c>
      <c r="H161" s="76">
        <f t="shared" si="58"/>
        <v>110</v>
      </c>
      <c r="I161" s="76">
        <f t="shared" si="58"/>
        <v>110</v>
      </c>
      <c r="J161" s="76">
        <f t="shared" si="58"/>
        <v>68758.299999999988</v>
      </c>
      <c r="K161" s="76">
        <f t="shared" si="58"/>
        <v>68757.039999999994</v>
      </c>
      <c r="L161" s="76">
        <f t="shared" si="58"/>
        <v>0</v>
      </c>
      <c r="M161" s="76">
        <f t="shared" si="58"/>
        <v>0</v>
      </c>
      <c r="N161" s="76">
        <v>100</v>
      </c>
      <c r="O161" s="76">
        <v>100</v>
      </c>
      <c r="P161" s="212"/>
      <c r="Q161" s="212"/>
      <c r="R161" s="212"/>
      <c r="S161" s="212"/>
      <c r="T161" s="2"/>
    </row>
    <row r="162" spans="1:20" ht="56.25" customHeight="1" x14ac:dyDescent="0.25">
      <c r="A162" s="172" t="s">
        <v>73</v>
      </c>
      <c r="B162" s="234" t="s">
        <v>74</v>
      </c>
      <c r="C162" s="175">
        <v>2014</v>
      </c>
      <c r="D162" s="170">
        <v>13533.18</v>
      </c>
      <c r="E162" s="170">
        <v>13532.94</v>
      </c>
      <c r="F162" s="170">
        <v>0</v>
      </c>
      <c r="G162" s="170">
        <v>0</v>
      </c>
      <c r="H162" s="170">
        <v>877</v>
      </c>
      <c r="I162" s="170">
        <v>877</v>
      </c>
      <c r="J162" s="170">
        <v>12656.18</v>
      </c>
      <c r="K162" s="170">
        <v>12655.94</v>
      </c>
      <c r="L162" s="170">
        <v>0</v>
      </c>
      <c r="M162" s="170">
        <v>0</v>
      </c>
      <c r="N162" s="170">
        <v>100</v>
      </c>
      <c r="O162" s="170">
        <v>100</v>
      </c>
      <c r="P162" s="5" t="s">
        <v>227</v>
      </c>
      <c r="Q162" s="6">
        <v>6</v>
      </c>
      <c r="R162" s="6">
        <v>6</v>
      </c>
      <c r="S162" s="6">
        <v>100</v>
      </c>
      <c r="T162" s="2"/>
    </row>
    <row r="163" spans="1:20" ht="29.25" customHeight="1" x14ac:dyDescent="0.25">
      <c r="A163" s="173"/>
      <c r="B163" s="235"/>
      <c r="C163" s="177"/>
      <c r="D163" s="171"/>
      <c r="E163" s="171"/>
      <c r="F163" s="171"/>
      <c r="G163" s="171"/>
      <c r="H163" s="171"/>
      <c r="I163" s="171"/>
      <c r="J163" s="171"/>
      <c r="K163" s="171"/>
      <c r="L163" s="171"/>
      <c r="M163" s="171"/>
      <c r="N163" s="171"/>
      <c r="O163" s="171"/>
      <c r="P163" s="5" t="s">
        <v>225</v>
      </c>
      <c r="Q163" s="6">
        <v>65</v>
      </c>
      <c r="R163" s="6">
        <v>65</v>
      </c>
      <c r="S163" s="6">
        <v>100</v>
      </c>
      <c r="T163" s="2"/>
    </row>
    <row r="164" spans="1:20" ht="54.75" customHeight="1" x14ac:dyDescent="0.25">
      <c r="A164" s="173"/>
      <c r="B164" s="235"/>
      <c r="C164" s="175">
        <v>2015</v>
      </c>
      <c r="D164" s="170">
        <v>16642.099999999999</v>
      </c>
      <c r="E164" s="170">
        <v>16641.900000000001</v>
      </c>
      <c r="F164" s="170">
        <v>0</v>
      </c>
      <c r="G164" s="170">
        <v>0</v>
      </c>
      <c r="H164" s="170">
        <v>0</v>
      </c>
      <c r="I164" s="170">
        <v>0</v>
      </c>
      <c r="J164" s="170">
        <v>16642.099999999999</v>
      </c>
      <c r="K164" s="170">
        <v>16641.900000000001</v>
      </c>
      <c r="L164" s="170">
        <v>0</v>
      </c>
      <c r="M164" s="170">
        <v>0</v>
      </c>
      <c r="N164" s="170">
        <v>100</v>
      </c>
      <c r="O164" s="170">
        <v>100</v>
      </c>
      <c r="P164" s="5" t="s">
        <v>227</v>
      </c>
      <c r="Q164" s="106">
        <v>6</v>
      </c>
      <c r="R164" s="106">
        <v>6</v>
      </c>
      <c r="S164" s="106">
        <v>100</v>
      </c>
      <c r="T164" s="2"/>
    </row>
    <row r="165" spans="1:20" ht="37.5" customHeight="1" x14ac:dyDescent="0.25">
      <c r="A165" s="173"/>
      <c r="B165" s="235"/>
      <c r="C165" s="177"/>
      <c r="D165" s="171"/>
      <c r="E165" s="171"/>
      <c r="F165" s="171"/>
      <c r="G165" s="171"/>
      <c r="H165" s="171"/>
      <c r="I165" s="171"/>
      <c r="J165" s="171"/>
      <c r="K165" s="171"/>
      <c r="L165" s="171"/>
      <c r="M165" s="171"/>
      <c r="N165" s="171"/>
      <c r="O165" s="171"/>
      <c r="P165" s="5" t="s">
        <v>225</v>
      </c>
      <c r="Q165" s="106">
        <v>70</v>
      </c>
      <c r="R165" s="106">
        <v>79.2</v>
      </c>
      <c r="S165" s="106">
        <v>113.1</v>
      </c>
      <c r="T165" s="2"/>
    </row>
    <row r="166" spans="1:20" ht="55.5" customHeight="1" x14ac:dyDescent="0.25">
      <c r="A166" s="173"/>
      <c r="B166" s="235"/>
      <c r="C166" s="175">
        <v>2016</v>
      </c>
      <c r="D166" s="170">
        <v>24375.599999999999</v>
      </c>
      <c r="E166" s="170">
        <v>24374.720000000001</v>
      </c>
      <c r="F166" s="170">
        <v>0</v>
      </c>
      <c r="G166" s="170">
        <v>0</v>
      </c>
      <c r="H166" s="170">
        <v>110</v>
      </c>
      <c r="I166" s="170">
        <v>110</v>
      </c>
      <c r="J166" s="170">
        <v>24265.599999999999</v>
      </c>
      <c r="K166" s="170">
        <v>24264.720000000001</v>
      </c>
      <c r="L166" s="170">
        <v>0</v>
      </c>
      <c r="M166" s="170">
        <v>0</v>
      </c>
      <c r="N166" s="170">
        <v>100</v>
      </c>
      <c r="O166" s="170">
        <v>100</v>
      </c>
      <c r="P166" s="5" t="s">
        <v>227</v>
      </c>
      <c r="Q166" s="152">
        <v>6</v>
      </c>
      <c r="R166" s="152">
        <v>6</v>
      </c>
      <c r="S166" s="152">
        <v>100</v>
      </c>
      <c r="T166" s="2"/>
    </row>
    <row r="167" spans="1:20" ht="30.75" customHeight="1" x14ac:dyDescent="0.25">
      <c r="A167" s="174"/>
      <c r="B167" s="236"/>
      <c r="C167" s="177"/>
      <c r="D167" s="171"/>
      <c r="E167" s="171"/>
      <c r="F167" s="171"/>
      <c r="G167" s="171"/>
      <c r="H167" s="171"/>
      <c r="I167" s="171"/>
      <c r="J167" s="171"/>
      <c r="K167" s="171"/>
      <c r="L167" s="171"/>
      <c r="M167" s="171"/>
      <c r="N167" s="171"/>
      <c r="O167" s="171"/>
      <c r="P167" s="5" t="s">
        <v>225</v>
      </c>
      <c r="Q167" s="152">
        <v>75</v>
      </c>
      <c r="R167" s="152">
        <v>79.2</v>
      </c>
      <c r="S167" s="152">
        <v>105.6</v>
      </c>
      <c r="T167" s="2"/>
    </row>
    <row r="168" spans="1:20" ht="114" customHeight="1" x14ac:dyDescent="0.25">
      <c r="A168" s="172" t="s">
        <v>75</v>
      </c>
      <c r="B168" s="234" t="s">
        <v>76</v>
      </c>
      <c r="C168" s="8">
        <v>2014</v>
      </c>
      <c r="D168" s="93">
        <v>36413</v>
      </c>
      <c r="E168" s="93">
        <v>36412.54</v>
      </c>
      <c r="F168" s="93">
        <v>0</v>
      </c>
      <c r="G168" s="93">
        <v>0</v>
      </c>
      <c r="H168" s="93">
        <v>0</v>
      </c>
      <c r="I168" s="93">
        <v>0</v>
      </c>
      <c r="J168" s="93">
        <v>36413</v>
      </c>
      <c r="K168" s="93">
        <v>36412.54</v>
      </c>
      <c r="L168" s="93">
        <v>0</v>
      </c>
      <c r="M168" s="93">
        <v>0</v>
      </c>
      <c r="N168" s="93">
        <v>100</v>
      </c>
      <c r="O168" s="93">
        <v>100</v>
      </c>
      <c r="P168" s="9" t="s">
        <v>226</v>
      </c>
      <c r="Q168" s="6">
        <v>15</v>
      </c>
      <c r="R168" s="6">
        <v>15</v>
      </c>
      <c r="S168" s="6">
        <v>100</v>
      </c>
      <c r="T168" s="2"/>
    </row>
    <row r="169" spans="1:20" ht="114" customHeight="1" x14ac:dyDescent="0.25">
      <c r="A169" s="173"/>
      <c r="B169" s="235"/>
      <c r="C169" s="104">
        <v>2015</v>
      </c>
      <c r="D169" s="105">
        <v>38863</v>
      </c>
      <c r="E169" s="105">
        <v>38862.800000000003</v>
      </c>
      <c r="F169" s="105">
        <v>0</v>
      </c>
      <c r="G169" s="105">
        <v>0</v>
      </c>
      <c r="H169" s="105">
        <v>0</v>
      </c>
      <c r="I169" s="105">
        <v>0</v>
      </c>
      <c r="J169" s="120">
        <v>38863</v>
      </c>
      <c r="K169" s="105">
        <v>38862.800000000003</v>
      </c>
      <c r="L169" s="105">
        <v>0</v>
      </c>
      <c r="M169" s="105">
        <v>0</v>
      </c>
      <c r="N169" s="105">
        <v>100</v>
      </c>
      <c r="O169" s="105">
        <v>100</v>
      </c>
      <c r="P169" s="9" t="s">
        <v>226</v>
      </c>
      <c r="Q169" s="106">
        <v>20</v>
      </c>
      <c r="R169" s="106">
        <v>25</v>
      </c>
      <c r="S169" s="106">
        <v>125</v>
      </c>
      <c r="T169" s="2"/>
    </row>
    <row r="170" spans="1:20" ht="114" customHeight="1" x14ac:dyDescent="0.25">
      <c r="A170" s="174"/>
      <c r="B170" s="236"/>
      <c r="C170" s="128">
        <v>2016</v>
      </c>
      <c r="D170" s="140">
        <v>43256.800000000003</v>
      </c>
      <c r="E170" s="140">
        <v>43256.56</v>
      </c>
      <c r="F170" s="140">
        <v>0</v>
      </c>
      <c r="G170" s="140">
        <v>0</v>
      </c>
      <c r="H170" s="140">
        <v>0</v>
      </c>
      <c r="I170" s="140">
        <v>0</v>
      </c>
      <c r="J170" s="140">
        <v>43256.800000000003</v>
      </c>
      <c r="K170" s="140">
        <v>43256.56</v>
      </c>
      <c r="L170" s="140">
        <v>0</v>
      </c>
      <c r="M170" s="140">
        <v>0</v>
      </c>
      <c r="N170" s="140">
        <v>100</v>
      </c>
      <c r="O170" s="140">
        <v>100</v>
      </c>
      <c r="P170" s="29" t="s">
        <v>226</v>
      </c>
      <c r="Q170" s="152">
        <v>35</v>
      </c>
      <c r="R170" s="152">
        <v>39</v>
      </c>
      <c r="S170" s="152">
        <v>111</v>
      </c>
      <c r="T170" s="2"/>
    </row>
    <row r="171" spans="1:20" ht="54.75" customHeight="1" x14ac:dyDescent="0.25">
      <c r="A171" s="172" t="s">
        <v>77</v>
      </c>
      <c r="B171" s="234" t="s">
        <v>78</v>
      </c>
      <c r="C171" s="175">
        <v>2014</v>
      </c>
      <c r="D171" s="181">
        <v>634.82000000000005</v>
      </c>
      <c r="E171" s="170">
        <v>634.82000000000005</v>
      </c>
      <c r="F171" s="170">
        <v>0</v>
      </c>
      <c r="G171" s="170">
        <v>0</v>
      </c>
      <c r="H171" s="170">
        <v>0</v>
      </c>
      <c r="I171" s="170">
        <v>0</v>
      </c>
      <c r="J171" s="170">
        <v>634.82000000000005</v>
      </c>
      <c r="K171" s="170">
        <v>634.82000000000005</v>
      </c>
      <c r="L171" s="170">
        <v>0</v>
      </c>
      <c r="M171" s="170">
        <v>0</v>
      </c>
      <c r="N171" s="170">
        <v>100</v>
      </c>
      <c r="O171" s="170">
        <v>100</v>
      </c>
      <c r="P171" s="5" t="s">
        <v>79</v>
      </c>
      <c r="Q171" s="6">
        <v>30</v>
      </c>
      <c r="R171" s="6">
        <v>30</v>
      </c>
      <c r="S171" s="6">
        <v>100</v>
      </c>
      <c r="T171" s="2"/>
    </row>
    <row r="172" spans="1:20" ht="35.25" customHeight="1" x14ac:dyDescent="0.25">
      <c r="A172" s="173"/>
      <c r="B172" s="235"/>
      <c r="C172" s="177"/>
      <c r="D172" s="182"/>
      <c r="E172" s="171"/>
      <c r="F172" s="171"/>
      <c r="G172" s="171"/>
      <c r="H172" s="171"/>
      <c r="I172" s="171"/>
      <c r="J172" s="171"/>
      <c r="K172" s="171"/>
      <c r="L172" s="171"/>
      <c r="M172" s="171"/>
      <c r="N172" s="171"/>
      <c r="O172" s="171"/>
      <c r="P172" s="5" t="s">
        <v>229</v>
      </c>
      <c r="Q172" s="6">
        <v>25</v>
      </c>
      <c r="R172" s="6">
        <v>25</v>
      </c>
      <c r="S172" s="6">
        <v>100</v>
      </c>
      <c r="T172" s="2"/>
    </row>
    <row r="173" spans="1:20" ht="51.75" customHeight="1" x14ac:dyDescent="0.25">
      <c r="A173" s="173"/>
      <c r="B173" s="235"/>
      <c r="C173" s="175">
        <v>2015</v>
      </c>
      <c r="D173" s="179">
        <v>789.9</v>
      </c>
      <c r="E173" s="179">
        <v>789.6</v>
      </c>
      <c r="F173" s="179">
        <v>0</v>
      </c>
      <c r="G173" s="179">
        <v>0</v>
      </c>
      <c r="H173" s="179">
        <v>0</v>
      </c>
      <c r="I173" s="179">
        <v>0</v>
      </c>
      <c r="J173" s="179">
        <v>789.9</v>
      </c>
      <c r="K173" s="179">
        <v>789.6</v>
      </c>
      <c r="L173" s="179">
        <v>0</v>
      </c>
      <c r="M173" s="179">
        <v>0</v>
      </c>
      <c r="N173" s="179">
        <v>100</v>
      </c>
      <c r="O173" s="179">
        <v>100</v>
      </c>
      <c r="P173" s="5" t="s">
        <v>79</v>
      </c>
      <c r="Q173" s="106">
        <v>45</v>
      </c>
      <c r="R173" s="106">
        <v>57</v>
      </c>
      <c r="S173" s="106">
        <v>126.7</v>
      </c>
      <c r="T173" s="2"/>
    </row>
    <row r="174" spans="1:20" ht="36.75" customHeight="1" x14ac:dyDescent="0.25">
      <c r="A174" s="173"/>
      <c r="B174" s="235"/>
      <c r="C174" s="177"/>
      <c r="D174" s="180"/>
      <c r="E174" s="180"/>
      <c r="F174" s="180"/>
      <c r="G174" s="180"/>
      <c r="H174" s="180"/>
      <c r="I174" s="180"/>
      <c r="J174" s="180"/>
      <c r="K174" s="180"/>
      <c r="L174" s="180"/>
      <c r="M174" s="180"/>
      <c r="N174" s="180"/>
      <c r="O174" s="180"/>
      <c r="P174" s="5" t="s">
        <v>229</v>
      </c>
      <c r="Q174" s="106">
        <v>30</v>
      </c>
      <c r="R174" s="106">
        <v>87</v>
      </c>
      <c r="S174" s="106">
        <v>290</v>
      </c>
      <c r="T174" s="2"/>
    </row>
    <row r="175" spans="1:20" ht="55.5" customHeight="1" x14ac:dyDescent="0.25">
      <c r="A175" s="173"/>
      <c r="B175" s="235"/>
      <c r="C175" s="175">
        <v>2016</v>
      </c>
      <c r="D175" s="179">
        <v>1235.9000000000001</v>
      </c>
      <c r="E175" s="179">
        <v>1235.76</v>
      </c>
      <c r="F175" s="179">
        <v>0</v>
      </c>
      <c r="G175" s="179">
        <v>0</v>
      </c>
      <c r="H175" s="179">
        <v>0</v>
      </c>
      <c r="I175" s="179">
        <v>0</v>
      </c>
      <c r="J175" s="179">
        <v>1235.9000000000001</v>
      </c>
      <c r="K175" s="179">
        <v>1235.76</v>
      </c>
      <c r="L175" s="179">
        <v>0</v>
      </c>
      <c r="M175" s="179">
        <v>0</v>
      </c>
      <c r="N175" s="179">
        <v>100</v>
      </c>
      <c r="O175" s="179">
        <v>100</v>
      </c>
      <c r="P175" s="27" t="s">
        <v>79</v>
      </c>
      <c r="Q175" s="152">
        <v>50</v>
      </c>
      <c r="R175" s="152">
        <v>63</v>
      </c>
      <c r="S175" s="152">
        <v>118.8</v>
      </c>
      <c r="T175" s="2"/>
    </row>
    <row r="176" spans="1:20" ht="29.25" customHeight="1" x14ac:dyDescent="0.25">
      <c r="A176" s="174"/>
      <c r="B176" s="236"/>
      <c r="C176" s="177"/>
      <c r="D176" s="180"/>
      <c r="E176" s="180"/>
      <c r="F176" s="180"/>
      <c r="G176" s="180"/>
      <c r="H176" s="180"/>
      <c r="I176" s="180"/>
      <c r="J176" s="180"/>
      <c r="K176" s="180"/>
      <c r="L176" s="180"/>
      <c r="M176" s="180"/>
      <c r="N176" s="180"/>
      <c r="O176" s="180"/>
      <c r="P176" s="27" t="s">
        <v>229</v>
      </c>
      <c r="Q176" s="152">
        <v>50</v>
      </c>
      <c r="R176" s="152">
        <v>198</v>
      </c>
      <c r="S176" s="152">
        <v>396</v>
      </c>
      <c r="T176" s="2"/>
    </row>
    <row r="177" spans="1:20" ht="25.5" customHeight="1" x14ac:dyDescent="0.25">
      <c r="A177" s="199" t="s">
        <v>80</v>
      </c>
      <c r="B177" s="202" t="s">
        <v>81</v>
      </c>
      <c r="C177" s="16" t="s">
        <v>455</v>
      </c>
      <c r="D177" s="18">
        <f>SUM(D178:D180)</f>
        <v>27410.600000000002</v>
      </c>
      <c r="E177" s="18">
        <f t="shared" ref="E177:M177" si="59">SUM(E178:E180)</f>
        <v>27410.179999999997</v>
      </c>
      <c r="F177" s="18">
        <f t="shared" si="59"/>
        <v>0</v>
      </c>
      <c r="G177" s="18">
        <f t="shared" si="59"/>
        <v>0</v>
      </c>
      <c r="H177" s="18">
        <f t="shared" si="59"/>
        <v>26908.6</v>
      </c>
      <c r="I177" s="18">
        <f t="shared" si="59"/>
        <v>26908.13</v>
      </c>
      <c r="J177" s="18">
        <f t="shared" si="59"/>
        <v>502</v>
      </c>
      <c r="K177" s="18">
        <f t="shared" si="59"/>
        <v>502.05</v>
      </c>
      <c r="L177" s="18">
        <f t="shared" si="59"/>
        <v>0</v>
      </c>
      <c r="M177" s="18">
        <f t="shared" si="59"/>
        <v>0</v>
      </c>
      <c r="N177" s="18">
        <v>100</v>
      </c>
      <c r="O177" s="18">
        <v>100</v>
      </c>
      <c r="P177" s="210" t="s">
        <v>22</v>
      </c>
      <c r="Q177" s="210" t="s">
        <v>22</v>
      </c>
      <c r="R177" s="210" t="s">
        <v>22</v>
      </c>
      <c r="S177" s="210" t="s">
        <v>22</v>
      </c>
      <c r="T177" s="2"/>
    </row>
    <row r="178" spans="1:20" ht="24" customHeight="1" x14ac:dyDescent="0.25">
      <c r="A178" s="200"/>
      <c r="B178" s="203"/>
      <c r="C178" s="16">
        <v>2014</v>
      </c>
      <c r="D178" s="18">
        <f>SUM(D183)</f>
        <v>9152.7999999999993</v>
      </c>
      <c r="E178" s="18">
        <f t="shared" ref="E178:M178" si="60">SUM(E183)</f>
        <v>9152.7999999999993</v>
      </c>
      <c r="F178" s="18">
        <f t="shared" si="60"/>
        <v>0</v>
      </c>
      <c r="G178" s="18">
        <f t="shared" si="60"/>
        <v>0</v>
      </c>
      <c r="H178" s="18">
        <f t="shared" si="60"/>
        <v>8971.7999999999993</v>
      </c>
      <c r="I178" s="18">
        <f t="shared" si="60"/>
        <v>8971.5</v>
      </c>
      <c r="J178" s="18">
        <f t="shared" si="60"/>
        <v>181</v>
      </c>
      <c r="K178" s="18">
        <f t="shared" si="60"/>
        <v>181.3</v>
      </c>
      <c r="L178" s="18">
        <f t="shared" si="60"/>
        <v>0</v>
      </c>
      <c r="M178" s="18">
        <f t="shared" si="60"/>
        <v>0</v>
      </c>
      <c r="N178" s="18">
        <v>100</v>
      </c>
      <c r="O178" s="18">
        <v>100</v>
      </c>
      <c r="P178" s="211"/>
      <c r="Q178" s="211"/>
      <c r="R178" s="211"/>
      <c r="S178" s="211"/>
      <c r="T178" s="2"/>
    </row>
    <row r="179" spans="1:20" ht="22.5" customHeight="1" x14ac:dyDescent="0.25">
      <c r="A179" s="200"/>
      <c r="B179" s="203"/>
      <c r="C179" s="16">
        <v>2015</v>
      </c>
      <c r="D179" s="18">
        <f>SUM(D184)</f>
        <v>9144.1</v>
      </c>
      <c r="E179" s="18">
        <f t="shared" ref="E179:M179" si="61">SUM(E184)</f>
        <v>9143.9</v>
      </c>
      <c r="F179" s="18">
        <f t="shared" si="61"/>
        <v>0</v>
      </c>
      <c r="G179" s="18">
        <f t="shared" si="61"/>
        <v>0</v>
      </c>
      <c r="H179" s="18">
        <f t="shared" si="61"/>
        <v>9015.5</v>
      </c>
      <c r="I179" s="18">
        <f t="shared" si="61"/>
        <v>9015.4</v>
      </c>
      <c r="J179" s="18">
        <f t="shared" si="61"/>
        <v>128.6</v>
      </c>
      <c r="K179" s="18">
        <f t="shared" si="61"/>
        <v>128.5</v>
      </c>
      <c r="L179" s="18">
        <f t="shared" si="61"/>
        <v>0</v>
      </c>
      <c r="M179" s="18">
        <f t="shared" si="61"/>
        <v>0</v>
      </c>
      <c r="N179" s="18">
        <v>100</v>
      </c>
      <c r="O179" s="18">
        <v>100</v>
      </c>
      <c r="P179" s="211"/>
      <c r="Q179" s="211"/>
      <c r="R179" s="211"/>
      <c r="S179" s="211"/>
      <c r="T179" s="2"/>
    </row>
    <row r="180" spans="1:20" ht="22.5" customHeight="1" x14ac:dyDescent="0.25">
      <c r="A180" s="201"/>
      <c r="B180" s="204"/>
      <c r="C180" s="16">
        <v>2016</v>
      </c>
      <c r="D180" s="18">
        <f>SUM(D181+D182+D186)</f>
        <v>9113.7000000000007</v>
      </c>
      <c r="E180" s="18">
        <f t="shared" ref="E180:M180" si="62">SUM(E181+E182+E186)</f>
        <v>9113.48</v>
      </c>
      <c r="F180" s="18">
        <f t="shared" si="62"/>
        <v>0</v>
      </c>
      <c r="G180" s="18">
        <f t="shared" si="62"/>
        <v>0</v>
      </c>
      <c r="H180" s="18">
        <f t="shared" si="62"/>
        <v>8921.2999999999993</v>
      </c>
      <c r="I180" s="18">
        <f t="shared" si="62"/>
        <v>8921.23</v>
      </c>
      <c r="J180" s="18">
        <f t="shared" si="62"/>
        <v>192.4</v>
      </c>
      <c r="K180" s="18">
        <f t="shared" si="62"/>
        <v>192.25</v>
      </c>
      <c r="L180" s="18">
        <f t="shared" si="62"/>
        <v>0</v>
      </c>
      <c r="M180" s="18">
        <f t="shared" si="62"/>
        <v>0</v>
      </c>
      <c r="N180" s="18">
        <v>100</v>
      </c>
      <c r="O180" s="18">
        <v>100</v>
      </c>
      <c r="P180" s="212"/>
      <c r="Q180" s="212"/>
      <c r="R180" s="212"/>
      <c r="S180" s="212"/>
      <c r="T180" s="2"/>
    </row>
    <row r="181" spans="1:20" ht="67.5" customHeight="1" x14ac:dyDescent="0.25">
      <c r="A181" s="136" t="s">
        <v>434</v>
      </c>
      <c r="B181" s="137" t="s">
        <v>475</v>
      </c>
      <c r="C181" s="121">
        <v>2016</v>
      </c>
      <c r="D181" s="122">
        <v>4624.8</v>
      </c>
      <c r="E181" s="122">
        <v>4624.55</v>
      </c>
      <c r="F181" s="122">
        <v>0</v>
      </c>
      <c r="G181" s="122">
        <v>0</v>
      </c>
      <c r="H181" s="122">
        <v>4432.3999999999996</v>
      </c>
      <c r="I181" s="122">
        <v>4432.3</v>
      </c>
      <c r="J181" s="122">
        <v>192.4</v>
      </c>
      <c r="K181" s="122">
        <v>192.25</v>
      </c>
      <c r="L181" s="122">
        <v>0</v>
      </c>
      <c r="M181" s="122">
        <v>0</v>
      </c>
      <c r="N181" s="122">
        <v>100</v>
      </c>
      <c r="O181" s="122">
        <v>100</v>
      </c>
      <c r="P181" s="92" t="s">
        <v>476</v>
      </c>
      <c r="Q181" s="79">
        <v>100</v>
      </c>
      <c r="R181" s="79">
        <v>100</v>
      </c>
      <c r="S181" s="79">
        <v>100</v>
      </c>
      <c r="T181" s="2"/>
    </row>
    <row r="182" spans="1:20" ht="117.75" customHeight="1" x14ac:dyDescent="0.25">
      <c r="A182" s="72" t="s">
        <v>477</v>
      </c>
      <c r="B182" s="121" t="s">
        <v>478</v>
      </c>
      <c r="C182" s="121">
        <v>2016</v>
      </c>
      <c r="D182" s="122">
        <v>0</v>
      </c>
      <c r="E182" s="122">
        <v>0</v>
      </c>
      <c r="F182" s="122">
        <v>0</v>
      </c>
      <c r="G182" s="122">
        <v>0</v>
      </c>
      <c r="H182" s="122">
        <v>0</v>
      </c>
      <c r="I182" s="122">
        <v>0</v>
      </c>
      <c r="J182" s="122">
        <v>0</v>
      </c>
      <c r="K182" s="122">
        <v>0</v>
      </c>
      <c r="L182" s="122">
        <v>0</v>
      </c>
      <c r="M182" s="122">
        <v>0</v>
      </c>
      <c r="N182" s="122">
        <v>0</v>
      </c>
      <c r="O182" s="122">
        <v>0</v>
      </c>
      <c r="P182" s="138" t="s">
        <v>479</v>
      </c>
      <c r="Q182" s="79">
        <v>100</v>
      </c>
      <c r="R182" s="79">
        <v>100</v>
      </c>
      <c r="S182" s="79">
        <v>100</v>
      </c>
      <c r="T182" s="2"/>
    </row>
    <row r="183" spans="1:20" ht="29.25" customHeight="1" x14ac:dyDescent="0.25">
      <c r="A183" s="220" t="s">
        <v>480</v>
      </c>
      <c r="B183" s="223" t="s">
        <v>435</v>
      </c>
      <c r="C183" s="121">
        <v>2014</v>
      </c>
      <c r="D183" s="122">
        <v>9152.7999999999993</v>
      </c>
      <c r="E183" s="122">
        <v>9152.7999999999993</v>
      </c>
      <c r="F183" s="122">
        <v>0</v>
      </c>
      <c r="G183" s="122">
        <v>0</v>
      </c>
      <c r="H183" s="122">
        <v>8971.7999999999993</v>
      </c>
      <c r="I183" s="122">
        <v>8971.5</v>
      </c>
      <c r="J183" s="122">
        <v>181</v>
      </c>
      <c r="K183" s="122">
        <v>181.3</v>
      </c>
      <c r="L183" s="122">
        <f>SUM(L196+L201+L205)</f>
        <v>0</v>
      </c>
      <c r="M183" s="122">
        <f>SUM(M196+M201+M205)</f>
        <v>0</v>
      </c>
      <c r="N183" s="122">
        <v>100</v>
      </c>
      <c r="O183" s="122">
        <v>100</v>
      </c>
      <c r="P183" s="90" t="s">
        <v>230</v>
      </c>
      <c r="Q183" s="81">
        <v>100</v>
      </c>
      <c r="R183" s="81">
        <v>100</v>
      </c>
      <c r="S183" s="81">
        <v>100</v>
      </c>
      <c r="T183" s="2"/>
    </row>
    <row r="184" spans="1:20" ht="116.25" customHeight="1" x14ac:dyDescent="0.25">
      <c r="A184" s="221"/>
      <c r="B184" s="224"/>
      <c r="C184" s="223">
        <v>2015</v>
      </c>
      <c r="D184" s="217">
        <v>9144.1</v>
      </c>
      <c r="E184" s="217">
        <v>9143.9</v>
      </c>
      <c r="F184" s="217">
        <v>0</v>
      </c>
      <c r="G184" s="217">
        <v>0</v>
      </c>
      <c r="H184" s="217">
        <v>9015.5</v>
      </c>
      <c r="I184" s="217">
        <v>9015.4</v>
      </c>
      <c r="J184" s="217">
        <v>128.6</v>
      </c>
      <c r="K184" s="217">
        <v>128.5</v>
      </c>
      <c r="L184" s="217">
        <v>0</v>
      </c>
      <c r="M184" s="217">
        <v>0</v>
      </c>
      <c r="N184" s="217">
        <v>100</v>
      </c>
      <c r="O184" s="217">
        <v>100</v>
      </c>
      <c r="P184" s="123" t="s">
        <v>436</v>
      </c>
      <c r="Q184" s="81">
        <v>100</v>
      </c>
      <c r="R184" s="81">
        <v>100</v>
      </c>
      <c r="S184" s="81">
        <v>100</v>
      </c>
      <c r="T184" s="2"/>
    </row>
    <row r="185" spans="1:20" ht="94.5" customHeight="1" x14ac:dyDescent="0.25">
      <c r="A185" s="221"/>
      <c r="B185" s="224"/>
      <c r="C185" s="225"/>
      <c r="D185" s="219"/>
      <c r="E185" s="219"/>
      <c r="F185" s="219"/>
      <c r="G185" s="219"/>
      <c r="H185" s="219"/>
      <c r="I185" s="219"/>
      <c r="J185" s="219"/>
      <c r="K185" s="219"/>
      <c r="L185" s="219"/>
      <c r="M185" s="219"/>
      <c r="N185" s="219"/>
      <c r="O185" s="219"/>
      <c r="P185" s="123" t="s">
        <v>437</v>
      </c>
      <c r="Q185" s="81">
        <v>27</v>
      </c>
      <c r="R185" s="81">
        <v>29</v>
      </c>
      <c r="S185" s="81">
        <v>107.4</v>
      </c>
      <c r="T185" s="2"/>
    </row>
    <row r="186" spans="1:20" ht="118.5" customHeight="1" x14ac:dyDescent="0.25">
      <c r="A186" s="221"/>
      <c r="B186" s="224"/>
      <c r="C186" s="223">
        <v>2016</v>
      </c>
      <c r="D186" s="217">
        <v>4488.8999999999996</v>
      </c>
      <c r="E186" s="217">
        <v>4488.93</v>
      </c>
      <c r="F186" s="217">
        <v>0</v>
      </c>
      <c r="G186" s="217">
        <v>0</v>
      </c>
      <c r="H186" s="217">
        <v>4488.8999999999996</v>
      </c>
      <c r="I186" s="217">
        <v>4488.93</v>
      </c>
      <c r="J186" s="217">
        <v>0</v>
      </c>
      <c r="K186" s="217">
        <v>0</v>
      </c>
      <c r="L186" s="217">
        <v>0</v>
      </c>
      <c r="M186" s="217">
        <v>0</v>
      </c>
      <c r="N186" s="217">
        <v>100</v>
      </c>
      <c r="O186" s="217">
        <v>100</v>
      </c>
      <c r="P186" s="123" t="s">
        <v>436</v>
      </c>
      <c r="Q186" s="81">
        <v>100</v>
      </c>
      <c r="R186" s="81">
        <v>100</v>
      </c>
      <c r="S186" s="81">
        <v>100</v>
      </c>
      <c r="T186" s="2"/>
    </row>
    <row r="187" spans="1:20" ht="90.75" customHeight="1" x14ac:dyDescent="0.25">
      <c r="A187" s="222"/>
      <c r="B187" s="225"/>
      <c r="C187" s="225"/>
      <c r="D187" s="219"/>
      <c r="E187" s="219"/>
      <c r="F187" s="219"/>
      <c r="G187" s="219"/>
      <c r="H187" s="219"/>
      <c r="I187" s="219"/>
      <c r="J187" s="219"/>
      <c r="K187" s="219"/>
      <c r="L187" s="219"/>
      <c r="M187" s="219"/>
      <c r="N187" s="219"/>
      <c r="O187" s="219"/>
      <c r="P187" s="123" t="s">
        <v>437</v>
      </c>
      <c r="Q187" s="81">
        <v>30</v>
      </c>
      <c r="R187" s="81">
        <v>35</v>
      </c>
      <c r="S187" s="81">
        <v>116.7</v>
      </c>
      <c r="T187" s="2"/>
    </row>
    <row r="188" spans="1:20" ht="21" customHeight="1" x14ac:dyDescent="0.25">
      <c r="A188" s="199" t="s">
        <v>82</v>
      </c>
      <c r="B188" s="202" t="s">
        <v>83</v>
      </c>
      <c r="C188" s="17" t="s">
        <v>455</v>
      </c>
      <c r="D188" s="18">
        <f>SUM(D189:D191)</f>
        <v>46487.3</v>
      </c>
      <c r="E188" s="18">
        <f t="shared" ref="E188:M188" si="63">SUM(E189:E191)</f>
        <v>46485.009999999995</v>
      </c>
      <c r="F188" s="18">
        <f t="shared" si="63"/>
        <v>0</v>
      </c>
      <c r="G188" s="18">
        <f t="shared" si="63"/>
        <v>0</v>
      </c>
      <c r="H188" s="18">
        <f t="shared" si="63"/>
        <v>0</v>
      </c>
      <c r="I188" s="18">
        <f t="shared" si="63"/>
        <v>0</v>
      </c>
      <c r="J188" s="18">
        <f t="shared" si="63"/>
        <v>46487.3</v>
      </c>
      <c r="K188" s="18">
        <f t="shared" si="63"/>
        <v>46485.009999999995</v>
      </c>
      <c r="L188" s="18">
        <f t="shared" si="63"/>
        <v>0</v>
      </c>
      <c r="M188" s="18">
        <f t="shared" si="63"/>
        <v>0</v>
      </c>
      <c r="N188" s="18">
        <v>100</v>
      </c>
      <c r="O188" s="18">
        <v>100</v>
      </c>
      <c r="P188" s="210" t="s">
        <v>22</v>
      </c>
      <c r="Q188" s="210" t="s">
        <v>22</v>
      </c>
      <c r="R188" s="210" t="s">
        <v>22</v>
      </c>
      <c r="S188" s="210" t="s">
        <v>22</v>
      </c>
      <c r="T188" s="2"/>
    </row>
    <row r="189" spans="1:20" ht="19.5" customHeight="1" x14ac:dyDescent="0.25">
      <c r="A189" s="200"/>
      <c r="B189" s="203"/>
      <c r="C189" s="66">
        <v>2014</v>
      </c>
      <c r="D189" s="76">
        <f>SUM(D192+D196)</f>
        <v>13626</v>
      </c>
      <c r="E189" s="76">
        <f t="shared" ref="E189:M189" si="64">SUM(E192+E196)</f>
        <v>13625.730000000001</v>
      </c>
      <c r="F189" s="76">
        <f t="shared" si="64"/>
        <v>0</v>
      </c>
      <c r="G189" s="76">
        <f t="shared" si="64"/>
        <v>0</v>
      </c>
      <c r="H189" s="76">
        <f t="shared" si="64"/>
        <v>0</v>
      </c>
      <c r="I189" s="76">
        <f t="shared" si="64"/>
        <v>0</v>
      </c>
      <c r="J189" s="76">
        <f t="shared" si="64"/>
        <v>13626</v>
      </c>
      <c r="K189" s="76">
        <f t="shared" si="64"/>
        <v>13625.730000000001</v>
      </c>
      <c r="L189" s="76">
        <f t="shared" si="64"/>
        <v>0</v>
      </c>
      <c r="M189" s="76">
        <f t="shared" si="64"/>
        <v>0</v>
      </c>
      <c r="N189" s="76">
        <v>100</v>
      </c>
      <c r="O189" s="76">
        <v>100</v>
      </c>
      <c r="P189" s="211"/>
      <c r="Q189" s="211"/>
      <c r="R189" s="211"/>
      <c r="S189" s="211"/>
      <c r="T189" s="2"/>
    </row>
    <row r="190" spans="1:20" ht="20.25" customHeight="1" x14ac:dyDescent="0.25">
      <c r="A190" s="200"/>
      <c r="B190" s="203"/>
      <c r="C190" s="66">
        <v>2015</v>
      </c>
      <c r="D190" s="76">
        <f>SUM(D194+D198)</f>
        <v>14980.2</v>
      </c>
      <c r="E190" s="76">
        <f t="shared" ref="E190:M190" si="65">SUM(E194+E198)</f>
        <v>14979.7</v>
      </c>
      <c r="F190" s="76">
        <f t="shared" si="65"/>
        <v>0</v>
      </c>
      <c r="G190" s="76">
        <f t="shared" si="65"/>
        <v>0</v>
      </c>
      <c r="H190" s="76">
        <f t="shared" si="65"/>
        <v>0</v>
      </c>
      <c r="I190" s="76">
        <f t="shared" si="65"/>
        <v>0</v>
      </c>
      <c r="J190" s="76">
        <f t="shared" si="65"/>
        <v>14980.2</v>
      </c>
      <c r="K190" s="76">
        <f t="shared" si="65"/>
        <v>14979.7</v>
      </c>
      <c r="L190" s="76">
        <f t="shared" si="65"/>
        <v>0</v>
      </c>
      <c r="M190" s="76">
        <f t="shared" si="65"/>
        <v>0</v>
      </c>
      <c r="N190" s="76">
        <v>10</v>
      </c>
      <c r="O190" s="76">
        <v>100</v>
      </c>
      <c r="P190" s="211"/>
      <c r="Q190" s="211"/>
      <c r="R190" s="211"/>
      <c r="S190" s="211"/>
      <c r="T190" s="2"/>
    </row>
    <row r="191" spans="1:20" ht="20.25" customHeight="1" x14ac:dyDescent="0.25">
      <c r="A191" s="201"/>
      <c r="B191" s="204"/>
      <c r="C191" s="66">
        <v>2016</v>
      </c>
      <c r="D191" s="76">
        <f>SUM(D195+D200)</f>
        <v>17881.099999999999</v>
      </c>
      <c r="E191" s="76">
        <f t="shared" ref="E191:M191" si="66">SUM(E195+E200)</f>
        <v>17879.579999999998</v>
      </c>
      <c r="F191" s="76">
        <f t="shared" si="66"/>
        <v>0</v>
      </c>
      <c r="G191" s="76">
        <f t="shared" si="66"/>
        <v>0</v>
      </c>
      <c r="H191" s="76">
        <f t="shared" si="66"/>
        <v>0</v>
      </c>
      <c r="I191" s="76">
        <f t="shared" si="66"/>
        <v>0</v>
      </c>
      <c r="J191" s="76">
        <f t="shared" si="66"/>
        <v>17881.099999999999</v>
      </c>
      <c r="K191" s="76">
        <f t="shared" si="66"/>
        <v>17879.579999999998</v>
      </c>
      <c r="L191" s="76">
        <f t="shared" si="66"/>
        <v>0</v>
      </c>
      <c r="M191" s="76">
        <f t="shared" si="66"/>
        <v>0</v>
      </c>
      <c r="N191" s="76">
        <v>100</v>
      </c>
      <c r="O191" s="76">
        <v>100</v>
      </c>
      <c r="P191" s="212"/>
      <c r="Q191" s="212"/>
      <c r="R191" s="212"/>
      <c r="S191" s="212"/>
      <c r="T191" s="2"/>
    </row>
    <row r="192" spans="1:20" ht="84.75" customHeight="1" x14ac:dyDescent="0.25">
      <c r="A192" s="172" t="s">
        <v>84</v>
      </c>
      <c r="B192" s="234" t="s">
        <v>85</v>
      </c>
      <c r="C192" s="175">
        <v>2014</v>
      </c>
      <c r="D192" s="170">
        <v>10413</v>
      </c>
      <c r="E192" s="170">
        <v>10412.450000000001</v>
      </c>
      <c r="F192" s="170">
        <v>0</v>
      </c>
      <c r="G192" s="170">
        <v>0</v>
      </c>
      <c r="H192" s="170">
        <v>0</v>
      </c>
      <c r="I192" s="170">
        <v>0</v>
      </c>
      <c r="J192" s="170">
        <v>10413</v>
      </c>
      <c r="K192" s="170">
        <v>10412.450000000001</v>
      </c>
      <c r="L192" s="170">
        <v>0</v>
      </c>
      <c r="M192" s="170">
        <v>0</v>
      </c>
      <c r="N192" s="170">
        <v>100</v>
      </c>
      <c r="O192" s="170">
        <v>100</v>
      </c>
      <c r="P192" s="9" t="s">
        <v>231</v>
      </c>
      <c r="Q192" s="6">
        <v>100</v>
      </c>
      <c r="R192" s="6">
        <v>100</v>
      </c>
      <c r="S192" s="6">
        <v>100</v>
      </c>
      <c r="T192" s="2"/>
    </row>
    <row r="193" spans="1:20" ht="112.5" customHeight="1" x14ac:dyDescent="0.25">
      <c r="A193" s="173"/>
      <c r="B193" s="235"/>
      <c r="C193" s="177"/>
      <c r="D193" s="171"/>
      <c r="E193" s="171"/>
      <c r="F193" s="171"/>
      <c r="G193" s="171"/>
      <c r="H193" s="171"/>
      <c r="I193" s="171"/>
      <c r="J193" s="171"/>
      <c r="K193" s="171"/>
      <c r="L193" s="171"/>
      <c r="M193" s="171"/>
      <c r="N193" s="171"/>
      <c r="O193" s="171"/>
      <c r="P193" s="9" t="s">
        <v>232</v>
      </c>
      <c r="Q193" s="6">
        <v>35</v>
      </c>
      <c r="R193" s="6">
        <v>35</v>
      </c>
      <c r="S193" s="6">
        <v>100</v>
      </c>
      <c r="T193" s="2"/>
    </row>
    <row r="194" spans="1:20" ht="78" customHeight="1" x14ac:dyDescent="0.25">
      <c r="A194" s="173"/>
      <c r="B194" s="235"/>
      <c r="C194" s="113">
        <v>2015</v>
      </c>
      <c r="D194" s="114">
        <v>11490.7</v>
      </c>
      <c r="E194" s="114">
        <v>11490.7</v>
      </c>
      <c r="F194" s="114">
        <v>0</v>
      </c>
      <c r="G194" s="114">
        <v>0</v>
      </c>
      <c r="H194" s="114">
        <v>0</v>
      </c>
      <c r="I194" s="114">
        <v>0</v>
      </c>
      <c r="J194" s="114">
        <v>11490.7</v>
      </c>
      <c r="K194" s="114">
        <v>11490.7</v>
      </c>
      <c r="L194" s="114">
        <v>0</v>
      </c>
      <c r="M194" s="114">
        <v>0</v>
      </c>
      <c r="N194" s="114">
        <v>100</v>
      </c>
      <c r="O194" s="114">
        <v>100</v>
      </c>
      <c r="P194" s="29" t="s">
        <v>231</v>
      </c>
      <c r="Q194" s="117">
        <v>100</v>
      </c>
      <c r="R194" s="117">
        <v>100</v>
      </c>
      <c r="S194" s="117">
        <v>100</v>
      </c>
      <c r="T194" s="2"/>
    </row>
    <row r="195" spans="1:20" ht="74.25" customHeight="1" x14ac:dyDescent="0.25">
      <c r="A195" s="174"/>
      <c r="B195" s="236"/>
      <c r="C195" s="128">
        <v>2016</v>
      </c>
      <c r="D195" s="140">
        <v>10282</v>
      </c>
      <c r="E195" s="140">
        <v>10281.469999999999</v>
      </c>
      <c r="F195" s="140">
        <v>0</v>
      </c>
      <c r="G195" s="140">
        <v>0</v>
      </c>
      <c r="H195" s="140">
        <v>0</v>
      </c>
      <c r="I195" s="140">
        <v>0</v>
      </c>
      <c r="J195" s="140">
        <v>10282</v>
      </c>
      <c r="K195" s="140">
        <v>10281.469999999999</v>
      </c>
      <c r="L195" s="140">
        <v>0</v>
      </c>
      <c r="M195" s="140">
        <v>0</v>
      </c>
      <c r="N195" s="140">
        <v>100</v>
      </c>
      <c r="O195" s="140">
        <v>100</v>
      </c>
      <c r="P195" s="29" t="s">
        <v>231</v>
      </c>
      <c r="Q195" s="152">
        <v>100</v>
      </c>
      <c r="R195" s="152">
        <v>100</v>
      </c>
      <c r="S195" s="152">
        <v>100</v>
      </c>
      <c r="T195" s="2"/>
    </row>
    <row r="196" spans="1:20" ht="116.25" customHeight="1" x14ac:dyDescent="0.25">
      <c r="A196" s="172" t="s">
        <v>86</v>
      </c>
      <c r="B196" s="234" t="s">
        <v>87</v>
      </c>
      <c r="C196" s="175">
        <v>2014</v>
      </c>
      <c r="D196" s="170">
        <v>3213</v>
      </c>
      <c r="E196" s="170">
        <v>3213.28</v>
      </c>
      <c r="F196" s="170">
        <v>0</v>
      </c>
      <c r="G196" s="170">
        <v>0</v>
      </c>
      <c r="H196" s="170">
        <v>0</v>
      </c>
      <c r="I196" s="170">
        <v>0</v>
      </c>
      <c r="J196" s="170">
        <v>3213</v>
      </c>
      <c r="K196" s="170">
        <v>3213.28</v>
      </c>
      <c r="L196" s="170">
        <v>0</v>
      </c>
      <c r="M196" s="170">
        <v>0</v>
      </c>
      <c r="N196" s="170">
        <v>100</v>
      </c>
      <c r="O196" s="170">
        <v>100</v>
      </c>
      <c r="P196" s="9" t="s">
        <v>232</v>
      </c>
      <c r="Q196" s="6">
        <v>35</v>
      </c>
      <c r="R196" s="6">
        <v>35</v>
      </c>
      <c r="S196" s="6">
        <v>100</v>
      </c>
      <c r="T196" s="2"/>
    </row>
    <row r="197" spans="1:20" ht="63" customHeight="1" x14ac:dyDescent="0.25">
      <c r="A197" s="173"/>
      <c r="B197" s="235"/>
      <c r="C197" s="177"/>
      <c r="D197" s="171"/>
      <c r="E197" s="171"/>
      <c r="F197" s="171"/>
      <c r="G197" s="171"/>
      <c r="H197" s="171"/>
      <c r="I197" s="171"/>
      <c r="J197" s="171"/>
      <c r="K197" s="171"/>
      <c r="L197" s="171"/>
      <c r="M197" s="171"/>
      <c r="N197" s="171"/>
      <c r="O197" s="171"/>
      <c r="P197" s="9" t="s">
        <v>233</v>
      </c>
      <c r="Q197" s="6">
        <v>30</v>
      </c>
      <c r="R197" s="6">
        <v>30</v>
      </c>
      <c r="S197" s="6">
        <v>100</v>
      </c>
      <c r="T197" s="2"/>
    </row>
    <row r="198" spans="1:20" ht="112.5" customHeight="1" x14ac:dyDescent="0.25">
      <c r="A198" s="173"/>
      <c r="B198" s="235"/>
      <c r="C198" s="175">
        <v>2015</v>
      </c>
      <c r="D198" s="179">
        <v>3489.5</v>
      </c>
      <c r="E198" s="179">
        <v>3489</v>
      </c>
      <c r="F198" s="179">
        <v>0</v>
      </c>
      <c r="G198" s="179">
        <v>0</v>
      </c>
      <c r="H198" s="179">
        <v>0</v>
      </c>
      <c r="I198" s="179">
        <v>0</v>
      </c>
      <c r="J198" s="179">
        <v>3489.5</v>
      </c>
      <c r="K198" s="179">
        <v>3489</v>
      </c>
      <c r="L198" s="179">
        <v>0</v>
      </c>
      <c r="M198" s="179">
        <v>0</v>
      </c>
      <c r="N198" s="179">
        <v>100</v>
      </c>
      <c r="O198" s="179">
        <v>100</v>
      </c>
      <c r="P198" s="29" t="s">
        <v>232</v>
      </c>
      <c r="Q198" s="117">
        <v>40</v>
      </c>
      <c r="R198" s="117">
        <v>40</v>
      </c>
      <c r="S198" s="117">
        <v>100</v>
      </c>
      <c r="T198" s="2"/>
    </row>
    <row r="199" spans="1:20" ht="63" customHeight="1" x14ac:dyDescent="0.25">
      <c r="A199" s="173"/>
      <c r="B199" s="235"/>
      <c r="C199" s="177"/>
      <c r="D199" s="180"/>
      <c r="E199" s="180"/>
      <c r="F199" s="180"/>
      <c r="G199" s="180"/>
      <c r="H199" s="180"/>
      <c r="I199" s="180"/>
      <c r="J199" s="180"/>
      <c r="K199" s="180"/>
      <c r="L199" s="180"/>
      <c r="M199" s="180"/>
      <c r="N199" s="180"/>
      <c r="O199" s="180"/>
      <c r="P199" s="9" t="s">
        <v>233</v>
      </c>
      <c r="Q199" s="117">
        <v>33</v>
      </c>
      <c r="R199" s="117">
        <v>33</v>
      </c>
      <c r="S199" s="117">
        <v>100</v>
      </c>
      <c r="T199" s="2"/>
    </row>
    <row r="200" spans="1:20" ht="63" customHeight="1" x14ac:dyDescent="0.25">
      <c r="A200" s="173"/>
      <c r="B200" s="235"/>
      <c r="C200" s="128">
        <v>2016</v>
      </c>
      <c r="D200" s="133">
        <v>7599.1</v>
      </c>
      <c r="E200" s="133">
        <v>7598.11</v>
      </c>
      <c r="F200" s="133">
        <v>0</v>
      </c>
      <c r="G200" s="133">
        <v>0</v>
      </c>
      <c r="H200" s="133">
        <v>0</v>
      </c>
      <c r="I200" s="133">
        <v>0</v>
      </c>
      <c r="J200" s="133">
        <v>7599.1</v>
      </c>
      <c r="K200" s="133">
        <v>7598.11</v>
      </c>
      <c r="L200" s="133">
        <v>0</v>
      </c>
      <c r="M200" s="133">
        <v>0</v>
      </c>
      <c r="N200" s="133">
        <v>100</v>
      </c>
      <c r="O200" s="133">
        <v>100</v>
      </c>
      <c r="P200" s="29" t="s">
        <v>233</v>
      </c>
      <c r="Q200" s="143">
        <v>45</v>
      </c>
      <c r="R200" s="143">
        <v>48</v>
      </c>
      <c r="S200" s="143">
        <v>107</v>
      </c>
      <c r="T200" s="2"/>
    </row>
    <row r="201" spans="1:20" ht="23.25" customHeight="1" x14ac:dyDescent="0.25">
      <c r="A201" s="199" t="s">
        <v>88</v>
      </c>
      <c r="B201" s="202" t="s">
        <v>89</v>
      </c>
      <c r="C201" s="17" t="s">
        <v>455</v>
      </c>
      <c r="D201" s="18">
        <f>SUM(D202:D204)</f>
        <v>739227</v>
      </c>
      <c r="E201" s="18">
        <f t="shared" ref="E201:M201" si="67">SUM(E202:E204)</f>
        <v>739225.86</v>
      </c>
      <c r="F201" s="18">
        <f t="shared" si="67"/>
        <v>319623</v>
      </c>
      <c r="G201" s="18">
        <f t="shared" si="67"/>
        <v>319623</v>
      </c>
      <c r="H201" s="18">
        <f t="shared" si="67"/>
        <v>102242.7</v>
      </c>
      <c r="I201" s="18">
        <f t="shared" si="67"/>
        <v>102242.63</v>
      </c>
      <c r="J201" s="18">
        <f t="shared" si="67"/>
        <v>317361.30000000005</v>
      </c>
      <c r="K201" s="18">
        <f t="shared" si="67"/>
        <v>317360.23</v>
      </c>
      <c r="L201" s="18">
        <f t="shared" si="67"/>
        <v>0</v>
      </c>
      <c r="M201" s="18">
        <f t="shared" si="67"/>
        <v>0</v>
      </c>
      <c r="N201" s="18">
        <v>100</v>
      </c>
      <c r="O201" s="18">
        <v>100</v>
      </c>
      <c r="P201" s="210" t="s">
        <v>22</v>
      </c>
      <c r="Q201" s="210" t="s">
        <v>22</v>
      </c>
      <c r="R201" s="210" t="s">
        <v>22</v>
      </c>
      <c r="S201" s="210" t="s">
        <v>22</v>
      </c>
      <c r="T201" s="2"/>
    </row>
    <row r="202" spans="1:20" ht="21" customHeight="1" x14ac:dyDescent="0.25">
      <c r="A202" s="200"/>
      <c r="B202" s="203"/>
      <c r="C202" s="16">
        <v>2014</v>
      </c>
      <c r="D202" s="18">
        <f>SUM(D205+D208)</f>
        <v>96204.7</v>
      </c>
      <c r="E202" s="18">
        <f t="shared" ref="E202:M202" si="68">SUM(E205+E208)</f>
        <v>96203.799999999988</v>
      </c>
      <c r="F202" s="18">
        <f t="shared" si="68"/>
        <v>0</v>
      </c>
      <c r="G202" s="18">
        <f t="shared" si="68"/>
        <v>0</v>
      </c>
      <c r="H202" s="18">
        <f t="shared" si="68"/>
        <v>62935.7</v>
      </c>
      <c r="I202" s="18">
        <f t="shared" si="68"/>
        <v>62935.63</v>
      </c>
      <c r="J202" s="18">
        <f t="shared" si="68"/>
        <v>33269</v>
      </c>
      <c r="K202" s="18">
        <f t="shared" si="68"/>
        <v>33268.17</v>
      </c>
      <c r="L202" s="18">
        <f t="shared" si="68"/>
        <v>0</v>
      </c>
      <c r="M202" s="18">
        <f t="shared" si="68"/>
        <v>0</v>
      </c>
      <c r="N202" s="18">
        <v>100</v>
      </c>
      <c r="O202" s="18">
        <v>100</v>
      </c>
      <c r="P202" s="211"/>
      <c r="Q202" s="211"/>
      <c r="R202" s="211"/>
      <c r="S202" s="211"/>
      <c r="T202" s="2"/>
    </row>
    <row r="203" spans="1:20" ht="21" customHeight="1" x14ac:dyDescent="0.25">
      <c r="A203" s="200"/>
      <c r="B203" s="203"/>
      <c r="C203" s="16">
        <v>2015</v>
      </c>
      <c r="D203" s="18">
        <f>SUM(D206)</f>
        <v>97594.1</v>
      </c>
      <c r="E203" s="18">
        <f t="shared" ref="E203:M203" si="69">SUM(E206)</f>
        <v>97594.1</v>
      </c>
      <c r="F203" s="18">
        <f t="shared" si="69"/>
        <v>21300</v>
      </c>
      <c r="G203" s="18">
        <f t="shared" si="69"/>
        <v>21300</v>
      </c>
      <c r="H203" s="18">
        <f t="shared" si="69"/>
        <v>0</v>
      </c>
      <c r="I203" s="18">
        <f t="shared" si="69"/>
        <v>0</v>
      </c>
      <c r="J203" s="18">
        <f t="shared" si="69"/>
        <v>76294.100000000006</v>
      </c>
      <c r="K203" s="18">
        <f t="shared" si="69"/>
        <v>76294.100000000006</v>
      </c>
      <c r="L203" s="18">
        <f t="shared" si="69"/>
        <v>0</v>
      </c>
      <c r="M203" s="18">
        <f t="shared" si="69"/>
        <v>0</v>
      </c>
      <c r="N203" s="18">
        <v>100</v>
      </c>
      <c r="O203" s="18">
        <v>100</v>
      </c>
      <c r="P203" s="211"/>
      <c r="Q203" s="211"/>
      <c r="R203" s="211"/>
      <c r="S203" s="211"/>
      <c r="T203" s="2"/>
    </row>
    <row r="204" spans="1:20" ht="21" customHeight="1" x14ac:dyDescent="0.25">
      <c r="A204" s="201"/>
      <c r="B204" s="204"/>
      <c r="C204" s="16">
        <v>2016</v>
      </c>
      <c r="D204" s="18">
        <f>SUM(D207+D209)</f>
        <v>545428.19999999995</v>
      </c>
      <c r="E204" s="18">
        <f t="shared" ref="E204:M204" si="70">SUM(E207+E209)</f>
        <v>545427.96</v>
      </c>
      <c r="F204" s="18">
        <f t="shared" si="70"/>
        <v>298323</v>
      </c>
      <c r="G204" s="18">
        <f t="shared" si="70"/>
        <v>298323</v>
      </c>
      <c r="H204" s="18">
        <f t="shared" si="70"/>
        <v>39307</v>
      </c>
      <c r="I204" s="18">
        <f t="shared" si="70"/>
        <v>39307</v>
      </c>
      <c r="J204" s="18">
        <f t="shared" si="70"/>
        <v>207798.2</v>
      </c>
      <c r="K204" s="18">
        <f t="shared" si="70"/>
        <v>207797.96</v>
      </c>
      <c r="L204" s="18">
        <f t="shared" si="70"/>
        <v>0</v>
      </c>
      <c r="M204" s="18">
        <f t="shared" si="70"/>
        <v>0</v>
      </c>
      <c r="N204" s="18">
        <v>100</v>
      </c>
      <c r="O204" s="18">
        <v>100</v>
      </c>
      <c r="P204" s="212"/>
      <c r="Q204" s="212"/>
      <c r="R204" s="212"/>
      <c r="S204" s="212"/>
      <c r="T204" s="2"/>
    </row>
    <row r="205" spans="1:20" ht="49.5" customHeight="1" x14ac:dyDescent="0.25">
      <c r="A205" s="172" t="s">
        <v>90</v>
      </c>
      <c r="B205" s="234" t="s">
        <v>91</v>
      </c>
      <c r="C205" s="8">
        <v>2014</v>
      </c>
      <c r="D205" s="93">
        <v>90720.3</v>
      </c>
      <c r="E205" s="93">
        <v>90719.43</v>
      </c>
      <c r="F205" s="93">
        <v>0</v>
      </c>
      <c r="G205" s="93">
        <v>0</v>
      </c>
      <c r="H205" s="93">
        <v>62935.7</v>
      </c>
      <c r="I205" s="93">
        <v>62935.63</v>
      </c>
      <c r="J205" s="93">
        <v>27784.6</v>
      </c>
      <c r="K205" s="93">
        <v>27783.8</v>
      </c>
      <c r="L205" s="93">
        <v>0</v>
      </c>
      <c r="M205" s="93">
        <v>0</v>
      </c>
      <c r="N205" s="93">
        <v>100</v>
      </c>
      <c r="O205" s="93">
        <v>100</v>
      </c>
      <c r="P205" s="27" t="s">
        <v>92</v>
      </c>
      <c r="Q205" s="6" t="s">
        <v>93</v>
      </c>
      <c r="R205" s="6" t="s">
        <v>93</v>
      </c>
      <c r="S205" s="6">
        <v>100</v>
      </c>
      <c r="T205" s="2"/>
    </row>
    <row r="206" spans="1:20" ht="66.75" customHeight="1" x14ac:dyDescent="0.25">
      <c r="A206" s="173"/>
      <c r="B206" s="235"/>
      <c r="C206" s="8">
        <v>2015</v>
      </c>
      <c r="D206" s="93">
        <v>97594.1</v>
      </c>
      <c r="E206" s="93">
        <v>97594.1</v>
      </c>
      <c r="F206" s="93">
        <v>21300</v>
      </c>
      <c r="G206" s="93">
        <v>21300</v>
      </c>
      <c r="H206" s="93">
        <v>0</v>
      </c>
      <c r="I206" s="93">
        <v>0</v>
      </c>
      <c r="J206" s="93">
        <v>76294.100000000006</v>
      </c>
      <c r="K206" s="93">
        <v>76294.100000000006</v>
      </c>
      <c r="L206" s="93">
        <v>0</v>
      </c>
      <c r="M206" s="93">
        <v>0</v>
      </c>
      <c r="N206" s="93">
        <v>100</v>
      </c>
      <c r="O206" s="93">
        <v>100</v>
      </c>
      <c r="P206" s="27" t="s">
        <v>442</v>
      </c>
      <c r="Q206" s="117">
        <v>1</v>
      </c>
      <c r="R206" s="117">
        <v>1</v>
      </c>
      <c r="S206" s="117">
        <v>100</v>
      </c>
      <c r="T206" s="2"/>
    </row>
    <row r="207" spans="1:20" ht="51.75" customHeight="1" x14ac:dyDescent="0.25">
      <c r="A207" s="174"/>
      <c r="B207" s="236"/>
      <c r="C207" s="8">
        <v>2016</v>
      </c>
      <c r="D207" s="93">
        <v>144388.20000000001</v>
      </c>
      <c r="E207" s="93">
        <v>144388.04</v>
      </c>
      <c r="F207" s="93">
        <v>0</v>
      </c>
      <c r="G207" s="93">
        <v>0</v>
      </c>
      <c r="H207" s="93">
        <v>39307</v>
      </c>
      <c r="I207" s="93">
        <v>39307</v>
      </c>
      <c r="J207" s="93">
        <v>105081.2</v>
      </c>
      <c r="K207" s="93">
        <v>105081.04</v>
      </c>
      <c r="L207" s="93">
        <v>0</v>
      </c>
      <c r="M207" s="93">
        <v>0</v>
      </c>
      <c r="N207" s="93">
        <v>100</v>
      </c>
      <c r="O207" s="93">
        <v>100</v>
      </c>
      <c r="P207" s="27" t="s">
        <v>481</v>
      </c>
      <c r="Q207" s="152">
        <v>1</v>
      </c>
      <c r="R207" s="152">
        <v>1</v>
      </c>
      <c r="S207" s="152">
        <v>100</v>
      </c>
      <c r="T207" s="2"/>
    </row>
    <row r="208" spans="1:20" ht="39" customHeight="1" x14ac:dyDescent="0.25">
      <c r="A208" s="6" t="s">
        <v>94</v>
      </c>
      <c r="B208" s="22" t="s">
        <v>95</v>
      </c>
      <c r="C208" s="8">
        <v>2014</v>
      </c>
      <c r="D208" s="93">
        <v>5484.4</v>
      </c>
      <c r="E208" s="93">
        <v>5484.37</v>
      </c>
      <c r="F208" s="93">
        <v>0</v>
      </c>
      <c r="G208" s="93">
        <v>0</v>
      </c>
      <c r="H208" s="93">
        <v>0</v>
      </c>
      <c r="I208" s="93">
        <v>0</v>
      </c>
      <c r="J208" s="93">
        <v>5484.4</v>
      </c>
      <c r="K208" s="93">
        <v>5484.37</v>
      </c>
      <c r="L208" s="93">
        <v>0</v>
      </c>
      <c r="M208" s="93">
        <v>0</v>
      </c>
      <c r="N208" s="93">
        <v>100</v>
      </c>
      <c r="O208" s="93">
        <v>100</v>
      </c>
      <c r="P208" s="27" t="s">
        <v>234</v>
      </c>
      <c r="Q208" s="6">
        <v>1</v>
      </c>
      <c r="R208" s="6">
        <v>1</v>
      </c>
      <c r="S208" s="6">
        <v>100</v>
      </c>
      <c r="T208" s="2"/>
    </row>
    <row r="209" spans="1:20" ht="39" customHeight="1" x14ac:dyDescent="0.25">
      <c r="A209" s="148" t="s">
        <v>482</v>
      </c>
      <c r="B209" s="22" t="s">
        <v>483</v>
      </c>
      <c r="C209" s="8">
        <v>2016</v>
      </c>
      <c r="D209" s="93">
        <v>401040</v>
      </c>
      <c r="E209" s="93">
        <v>401039.92</v>
      </c>
      <c r="F209" s="93">
        <v>298323</v>
      </c>
      <c r="G209" s="93">
        <v>298323</v>
      </c>
      <c r="H209" s="93">
        <v>0</v>
      </c>
      <c r="I209" s="93">
        <v>0</v>
      </c>
      <c r="J209" s="93">
        <v>102717</v>
      </c>
      <c r="K209" s="93">
        <v>102716.92</v>
      </c>
      <c r="L209" s="93">
        <v>0</v>
      </c>
      <c r="M209" s="93">
        <v>0</v>
      </c>
      <c r="N209" s="93">
        <v>100</v>
      </c>
      <c r="O209" s="93">
        <v>100</v>
      </c>
      <c r="P209" s="153" t="s">
        <v>484</v>
      </c>
      <c r="Q209" s="148">
        <v>1</v>
      </c>
      <c r="R209" s="148">
        <v>1</v>
      </c>
      <c r="S209" s="148">
        <v>100</v>
      </c>
      <c r="T209" s="2"/>
    </row>
    <row r="210" spans="1:20" ht="20.25" customHeight="1" x14ac:dyDescent="0.25">
      <c r="A210" s="199" t="s">
        <v>96</v>
      </c>
      <c r="B210" s="202" t="s">
        <v>97</v>
      </c>
      <c r="C210" s="17" t="s">
        <v>455</v>
      </c>
      <c r="D210" s="18">
        <f>SUM(D211:D213)</f>
        <v>181.4</v>
      </c>
      <c r="E210" s="18">
        <f t="shared" ref="E210:M210" si="71">SUM(E211:E213)</f>
        <v>181.4</v>
      </c>
      <c r="F210" s="18">
        <f t="shared" si="71"/>
        <v>0</v>
      </c>
      <c r="G210" s="18">
        <f t="shared" si="71"/>
        <v>0</v>
      </c>
      <c r="H210" s="18">
        <f t="shared" si="71"/>
        <v>165.6</v>
      </c>
      <c r="I210" s="18">
        <f t="shared" si="71"/>
        <v>165.6</v>
      </c>
      <c r="J210" s="18">
        <f t="shared" si="71"/>
        <v>15.8</v>
      </c>
      <c r="K210" s="18">
        <f t="shared" si="71"/>
        <v>15.8</v>
      </c>
      <c r="L210" s="18">
        <f t="shared" si="71"/>
        <v>0</v>
      </c>
      <c r="M210" s="18">
        <f t="shared" si="71"/>
        <v>0</v>
      </c>
      <c r="N210" s="18">
        <v>100</v>
      </c>
      <c r="O210" s="18">
        <v>100</v>
      </c>
      <c r="P210" s="210" t="s">
        <v>22</v>
      </c>
      <c r="Q210" s="210" t="s">
        <v>22</v>
      </c>
      <c r="R210" s="210" t="s">
        <v>22</v>
      </c>
      <c r="S210" s="210" t="s">
        <v>22</v>
      </c>
      <c r="T210" s="2"/>
    </row>
    <row r="211" spans="1:20" ht="19.5" customHeight="1" x14ac:dyDescent="0.25">
      <c r="A211" s="200"/>
      <c r="B211" s="203"/>
      <c r="C211" s="16">
        <v>2014</v>
      </c>
      <c r="D211" s="18">
        <f>SUM(D214+D217)</f>
        <v>165.6</v>
      </c>
      <c r="E211" s="18">
        <f t="shared" ref="E211:M211" si="72">SUM(E214+E217)</f>
        <v>165.6</v>
      </c>
      <c r="F211" s="18">
        <f t="shared" si="72"/>
        <v>0</v>
      </c>
      <c r="G211" s="18">
        <f t="shared" si="72"/>
        <v>0</v>
      </c>
      <c r="H211" s="18">
        <f t="shared" si="72"/>
        <v>165.6</v>
      </c>
      <c r="I211" s="18">
        <f t="shared" si="72"/>
        <v>165.6</v>
      </c>
      <c r="J211" s="18">
        <f t="shared" si="72"/>
        <v>0</v>
      </c>
      <c r="K211" s="18">
        <f t="shared" si="72"/>
        <v>0</v>
      </c>
      <c r="L211" s="18">
        <f t="shared" si="72"/>
        <v>0</v>
      </c>
      <c r="M211" s="18">
        <f t="shared" si="72"/>
        <v>0</v>
      </c>
      <c r="N211" s="18">
        <v>100</v>
      </c>
      <c r="O211" s="18">
        <v>100</v>
      </c>
      <c r="P211" s="211"/>
      <c r="Q211" s="211"/>
      <c r="R211" s="211"/>
      <c r="S211" s="211"/>
      <c r="T211" s="2"/>
    </row>
    <row r="212" spans="1:20" ht="18.75" customHeight="1" x14ac:dyDescent="0.25">
      <c r="A212" s="200"/>
      <c r="B212" s="203"/>
      <c r="C212" s="16">
        <v>2015</v>
      </c>
      <c r="D212" s="18">
        <f>SUM(D215+D218)</f>
        <v>15.8</v>
      </c>
      <c r="E212" s="18">
        <f t="shared" ref="E212:M212" si="73">SUM(E215+E218)</f>
        <v>15.8</v>
      </c>
      <c r="F212" s="18">
        <f t="shared" si="73"/>
        <v>0</v>
      </c>
      <c r="G212" s="18">
        <f t="shared" si="73"/>
        <v>0</v>
      </c>
      <c r="H212" s="18">
        <f t="shared" si="73"/>
        <v>0</v>
      </c>
      <c r="I212" s="18">
        <f t="shared" si="73"/>
        <v>0</v>
      </c>
      <c r="J212" s="18">
        <f t="shared" si="73"/>
        <v>15.8</v>
      </c>
      <c r="K212" s="18">
        <f t="shared" si="73"/>
        <v>15.8</v>
      </c>
      <c r="L212" s="18">
        <f t="shared" si="73"/>
        <v>0</v>
      </c>
      <c r="M212" s="18">
        <f t="shared" si="73"/>
        <v>0</v>
      </c>
      <c r="N212" s="18">
        <v>100</v>
      </c>
      <c r="O212" s="18">
        <v>100</v>
      </c>
      <c r="P212" s="211"/>
      <c r="Q212" s="211"/>
      <c r="R212" s="211"/>
      <c r="S212" s="211"/>
      <c r="T212" s="2"/>
    </row>
    <row r="213" spans="1:20" ht="18.75" customHeight="1" x14ac:dyDescent="0.25">
      <c r="A213" s="201"/>
      <c r="B213" s="204"/>
      <c r="C213" s="16">
        <v>2016</v>
      </c>
      <c r="D213" s="18">
        <f>SUM(D216+D219+D220+D221)</f>
        <v>0</v>
      </c>
      <c r="E213" s="18">
        <f t="shared" ref="E213:M213" si="74">SUM(E216+E219+E220+E221)</f>
        <v>0</v>
      </c>
      <c r="F213" s="18">
        <f t="shared" si="74"/>
        <v>0</v>
      </c>
      <c r="G213" s="18">
        <f t="shared" si="74"/>
        <v>0</v>
      </c>
      <c r="H213" s="18">
        <f t="shared" si="74"/>
        <v>0</v>
      </c>
      <c r="I213" s="18">
        <f t="shared" si="74"/>
        <v>0</v>
      </c>
      <c r="J213" s="18">
        <f t="shared" si="74"/>
        <v>0</v>
      </c>
      <c r="K213" s="18">
        <f t="shared" si="74"/>
        <v>0</v>
      </c>
      <c r="L213" s="18">
        <f t="shared" si="74"/>
        <v>0</v>
      </c>
      <c r="M213" s="18">
        <f t="shared" si="74"/>
        <v>0</v>
      </c>
      <c r="N213" s="18">
        <v>100</v>
      </c>
      <c r="O213" s="18">
        <v>100</v>
      </c>
      <c r="P213" s="212"/>
      <c r="Q213" s="212"/>
      <c r="R213" s="212"/>
      <c r="S213" s="212"/>
      <c r="T213" s="2"/>
    </row>
    <row r="214" spans="1:20" ht="57" customHeight="1" x14ac:dyDescent="0.25">
      <c r="A214" s="172" t="s">
        <v>98</v>
      </c>
      <c r="B214" s="234" t="s">
        <v>99</v>
      </c>
      <c r="C214" s="8">
        <v>2014</v>
      </c>
      <c r="D214" s="93">
        <v>145</v>
      </c>
      <c r="E214" s="93">
        <v>145</v>
      </c>
      <c r="F214" s="93">
        <v>0</v>
      </c>
      <c r="G214" s="93">
        <v>0</v>
      </c>
      <c r="H214" s="93">
        <v>145</v>
      </c>
      <c r="I214" s="93">
        <v>145</v>
      </c>
      <c r="J214" s="93">
        <v>0</v>
      </c>
      <c r="K214" s="93">
        <v>0</v>
      </c>
      <c r="L214" s="93">
        <v>0</v>
      </c>
      <c r="M214" s="93">
        <v>0</v>
      </c>
      <c r="N214" s="93">
        <v>100</v>
      </c>
      <c r="O214" s="93">
        <v>100</v>
      </c>
      <c r="P214" s="27" t="s">
        <v>235</v>
      </c>
      <c r="Q214" s="6">
        <v>30</v>
      </c>
      <c r="R214" s="6">
        <v>30</v>
      </c>
      <c r="S214" s="6">
        <v>100</v>
      </c>
      <c r="T214" s="2"/>
    </row>
    <row r="215" spans="1:20" ht="51.75" customHeight="1" x14ac:dyDescent="0.25">
      <c r="A215" s="173"/>
      <c r="B215" s="235"/>
      <c r="C215" s="23">
        <v>2015</v>
      </c>
      <c r="D215" s="24">
        <v>15.8</v>
      </c>
      <c r="E215" s="24">
        <v>15.8</v>
      </c>
      <c r="F215" s="24">
        <v>0</v>
      </c>
      <c r="G215" s="24">
        <v>0</v>
      </c>
      <c r="H215" s="24">
        <v>0</v>
      </c>
      <c r="I215" s="24">
        <v>0</v>
      </c>
      <c r="J215" s="24">
        <v>15.8</v>
      </c>
      <c r="K215" s="24">
        <v>15.8</v>
      </c>
      <c r="L215" s="24">
        <v>0</v>
      </c>
      <c r="M215" s="24">
        <v>0</v>
      </c>
      <c r="N215" s="24">
        <v>100</v>
      </c>
      <c r="O215" s="24">
        <v>100</v>
      </c>
      <c r="P215" s="27" t="s">
        <v>235</v>
      </c>
      <c r="Q215" s="117">
        <v>33</v>
      </c>
      <c r="R215" s="117">
        <v>33</v>
      </c>
      <c r="S215" s="117">
        <v>100</v>
      </c>
      <c r="T215" s="2"/>
    </row>
    <row r="216" spans="1:20" ht="51.75" customHeight="1" x14ac:dyDescent="0.25">
      <c r="A216" s="174"/>
      <c r="B216" s="236"/>
      <c r="C216" s="23">
        <v>2016</v>
      </c>
      <c r="D216" s="24">
        <v>0</v>
      </c>
      <c r="E216" s="24">
        <v>0</v>
      </c>
      <c r="F216" s="24">
        <v>0</v>
      </c>
      <c r="G216" s="24">
        <v>0</v>
      </c>
      <c r="H216" s="24">
        <v>0</v>
      </c>
      <c r="I216" s="24">
        <v>0</v>
      </c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0</v>
      </c>
      <c r="P216" s="27" t="s">
        <v>235</v>
      </c>
      <c r="Q216" s="152">
        <v>36</v>
      </c>
      <c r="R216" s="152">
        <v>79</v>
      </c>
      <c r="S216" s="152">
        <v>219.4</v>
      </c>
      <c r="T216" s="2"/>
    </row>
    <row r="217" spans="1:20" ht="81" customHeight="1" x14ac:dyDescent="0.25">
      <c r="A217" s="172" t="s">
        <v>100</v>
      </c>
      <c r="B217" s="234" t="s">
        <v>101</v>
      </c>
      <c r="C217" s="8">
        <v>2014</v>
      </c>
      <c r="D217" s="93">
        <v>20.6</v>
      </c>
      <c r="E217" s="93">
        <v>20.6</v>
      </c>
      <c r="F217" s="93">
        <v>0</v>
      </c>
      <c r="G217" s="93">
        <v>0</v>
      </c>
      <c r="H217" s="93">
        <v>20.6</v>
      </c>
      <c r="I217" s="93">
        <v>20.6</v>
      </c>
      <c r="J217" s="93">
        <v>0</v>
      </c>
      <c r="K217" s="93">
        <v>0</v>
      </c>
      <c r="L217" s="93">
        <v>0</v>
      </c>
      <c r="M217" s="93">
        <v>0</v>
      </c>
      <c r="N217" s="93">
        <v>100</v>
      </c>
      <c r="O217" s="93">
        <v>100</v>
      </c>
      <c r="P217" s="27" t="s">
        <v>236</v>
      </c>
      <c r="Q217" s="6">
        <v>20</v>
      </c>
      <c r="R217" s="6">
        <v>20</v>
      </c>
      <c r="S217" s="6">
        <v>100</v>
      </c>
      <c r="T217" s="2"/>
    </row>
    <row r="218" spans="1:20" ht="81" customHeight="1" x14ac:dyDescent="0.25">
      <c r="A218" s="173"/>
      <c r="B218" s="235"/>
      <c r="C218" s="8">
        <v>2015</v>
      </c>
      <c r="D218" s="93">
        <v>0</v>
      </c>
      <c r="E218" s="93">
        <v>0</v>
      </c>
      <c r="F218" s="93">
        <v>0</v>
      </c>
      <c r="G218" s="93">
        <v>0</v>
      </c>
      <c r="H218" s="93">
        <v>0</v>
      </c>
      <c r="I218" s="93">
        <v>0</v>
      </c>
      <c r="J218" s="93">
        <v>0</v>
      </c>
      <c r="K218" s="93">
        <v>0</v>
      </c>
      <c r="L218" s="93">
        <v>0</v>
      </c>
      <c r="M218" s="93">
        <v>0</v>
      </c>
      <c r="N218" s="93">
        <v>0</v>
      </c>
      <c r="O218" s="93">
        <v>0</v>
      </c>
      <c r="P218" s="27" t="s">
        <v>236</v>
      </c>
      <c r="Q218" s="117">
        <v>20</v>
      </c>
      <c r="R218" s="117">
        <v>232</v>
      </c>
      <c r="S218" s="117" t="s">
        <v>438</v>
      </c>
      <c r="T218" s="2"/>
    </row>
    <row r="219" spans="1:20" ht="81" customHeight="1" x14ac:dyDescent="0.25">
      <c r="A219" s="174"/>
      <c r="B219" s="236"/>
      <c r="C219" s="8">
        <v>2016</v>
      </c>
      <c r="D219" s="93">
        <v>0</v>
      </c>
      <c r="E219" s="93">
        <v>0</v>
      </c>
      <c r="F219" s="93">
        <v>0</v>
      </c>
      <c r="G219" s="93">
        <v>0</v>
      </c>
      <c r="H219" s="93">
        <v>0</v>
      </c>
      <c r="I219" s="93">
        <v>0</v>
      </c>
      <c r="J219" s="93">
        <v>0</v>
      </c>
      <c r="K219" s="93">
        <v>0</v>
      </c>
      <c r="L219" s="93">
        <v>0</v>
      </c>
      <c r="M219" s="93">
        <v>0</v>
      </c>
      <c r="N219" s="93">
        <v>0</v>
      </c>
      <c r="O219" s="93">
        <v>0</v>
      </c>
      <c r="P219" s="27" t="s">
        <v>236</v>
      </c>
      <c r="Q219" s="148">
        <v>20</v>
      </c>
      <c r="R219" s="148">
        <v>40</v>
      </c>
      <c r="S219" s="148">
        <v>200</v>
      </c>
      <c r="T219" s="2"/>
    </row>
    <row r="220" spans="1:20" ht="78" customHeight="1" x14ac:dyDescent="0.25">
      <c r="A220" s="143" t="s">
        <v>485</v>
      </c>
      <c r="B220" s="37" t="s">
        <v>486</v>
      </c>
      <c r="C220" s="8">
        <v>2016</v>
      </c>
      <c r="D220" s="93">
        <v>0</v>
      </c>
      <c r="E220" s="93">
        <v>0</v>
      </c>
      <c r="F220" s="93">
        <v>0</v>
      </c>
      <c r="G220" s="93">
        <v>0</v>
      </c>
      <c r="H220" s="93">
        <v>0</v>
      </c>
      <c r="I220" s="93">
        <v>0</v>
      </c>
      <c r="J220" s="93">
        <v>0</v>
      </c>
      <c r="K220" s="93">
        <v>0</v>
      </c>
      <c r="L220" s="93">
        <v>0</v>
      </c>
      <c r="M220" s="93">
        <v>0</v>
      </c>
      <c r="N220" s="93">
        <v>0</v>
      </c>
      <c r="O220" s="93">
        <v>0</v>
      </c>
      <c r="P220" s="153" t="s">
        <v>487</v>
      </c>
      <c r="Q220" s="148">
        <v>39</v>
      </c>
      <c r="R220" s="148">
        <v>58</v>
      </c>
      <c r="S220" s="148">
        <v>148.69999999999999</v>
      </c>
      <c r="T220" s="2"/>
    </row>
    <row r="221" spans="1:20" ht="81" customHeight="1" x14ac:dyDescent="0.25">
      <c r="A221" s="143" t="s">
        <v>488</v>
      </c>
      <c r="B221" s="37" t="s">
        <v>489</v>
      </c>
      <c r="C221" s="8">
        <v>2016</v>
      </c>
      <c r="D221" s="93">
        <v>0</v>
      </c>
      <c r="E221" s="93">
        <v>0</v>
      </c>
      <c r="F221" s="93">
        <v>0</v>
      </c>
      <c r="G221" s="93">
        <v>0</v>
      </c>
      <c r="H221" s="93">
        <v>0</v>
      </c>
      <c r="I221" s="93">
        <v>0</v>
      </c>
      <c r="J221" s="93">
        <v>0</v>
      </c>
      <c r="K221" s="93">
        <v>0</v>
      </c>
      <c r="L221" s="93">
        <v>0</v>
      </c>
      <c r="M221" s="93">
        <v>0</v>
      </c>
      <c r="N221" s="93">
        <v>0</v>
      </c>
      <c r="O221" s="93">
        <v>0</v>
      </c>
      <c r="P221" s="153" t="s">
        <v>490</v>
      </c>
      <c r="Q221" s="148">
        <v>60</v>
      </c>
      <c r="R221" s="148">
        <v>60</v>
      </c>
      <c r="S221" s="148">
        <v>100</v>
      </c>
      <c r="T221" s="2"/>
    </row>
    <row r="222" spans="1:20" ht="24.75" customHeight="1" x14ac:dyDescent="0.25">
      <c r="A222" s="199" t="s">
        <v>102</v>
      </c>
      <c r="B222" s="202" t="s">
        <v>103</v>
      </c>
      <c r="C222" s="17" t="s">
        <v>455</v>
      </c>
      <c r="D222" s="18">
        <f>SUM(D223:D225)</f>
        <v>135178.6</v>
      </c>
      <c r="E222" s="18">
        <f t="shared" ref="E222:M222" si="75">SUM(E223:E225)</f>
        <v>134143.10999999999</v>
      </c>
      <c r="F222" s="18">
        <f t="shared" si="75"/>
        <v>1007.8</v>
      </c>
      <c r="G222" s="18">
        <f t="shared" si="75"/>
        <v>1007.77</v>
      </c>
      <c r="H222" s="18">
        <f t="shared" si="75"/>
        <v>134170.80000000002</v>
      </c>
      <c r="I222" s="18">
        <f t="shared" si="75"/>
        <v>133135.34</v>
      </c>
      <c r="J222" s="18">
        <f t="shared" si="75"/>
        <v>0</v>
      </c>
      <c r="K222" s="18">
        <f t="shared" si="75"/>
        <v>0</v>
      </c>
      <c r="L222" s="18">
        <f t="shared" si="75"/>
        <v>0</v>
      </c>
      <c r="M222" s="18">
        <f t="shared" si="75"/>
        <v>0</v>
      </c>
      <c r="N222" s="18">
        <v>100</v>
      </c>
      <c r="O222" s="18">
        <v>99.2</v>
      </c>
      <c r="P222" s="210" t="s">
        <v>22</v>
      </c>
      <c r="Q222" s="210" t="s">
        <v>22</v>
      </c>
      <c r="R222" s="210" t="s">
        <v>22</v>
      </c>
      <c r="S222" s="210" t="s">
        <v>22</v>
      </c>
      <c r="T222" s="2"/>
    </row>
    <row r="223" spans="1:20" ht="18.75" customHeight="1" x14ac:dyDescent="0.25">
      <c r="A223" s="200"/>
      <c r="B223" s="203"/>
      <c r="C223" s="16">
        <v>2014</v>
      </c>
      <c r="D223" s="18">
        <f>SUM(D226+D229+D232+D235+D238+D241+D244)</f>
        <v>43289.9</v>
      </c>
      <c r="E223" s="18">
        <f t="shared" ref="E223:M223" si="76">SUM(E226+E229+E232+E235+E238+E241+E244)</f>
        <v>42351.76</v>
      </c>
      <c r="F223" s="18">
        <f t="shared" si="76"/>
        <v>0</v>
      </c>
      <c r="G223" s="18">
        <f t="shared" si="76"/>
        <v>0</v>
      </c>
      <c r="H223" s="18">
        <f t="shared" si="76"/>
        <v>43289.9</v>
      </c>
      <c r="I223" s="18">
        <f t="shared" si="76"/>
        <v>42351.76</v>
      </c>
      <c r="J223" s="18">
        <f t="shared" si="76"/>
        <v>0</v>
      </c>
      <c r="K223" s="18">
        <f t="shared" si="76"/>
        <v>0</v>
      </c>
      <c r="L223" s="18">
        <f t="shared" si="76"/>
        <v>0</v>
      </c>
      <c r="M223" s="18">
        <f t="shared" si="76"/>
        <v>0</v>
      </c>
      <c r="N223" s="18">
        <v>100</v>
      </c>
      <c r="O223" s="18">
        <v>97.83</v>
      </c>
      <c r="P223" s="211"/>
      <c r="Q223" s="211"/>
      <c r="R223" s="211"/>
      <c r="S223" s="211"/>
      <c r="T223" s="2"/>
    </row>
    <row r="224" spans="1:20" ht="19.5" customHeight="1" x14ac:dyDescent="0.25">
      <c r="A224" s="200"/>
      <c r="B224" s="203"/>
      <c r="C224" s="16">
        <v>2015</v>
      </c>
      <c r="D224" s="18">
        <f>SUM(D227+D230+D233+D236+D239+D242+D245+D247+D249)</f>
        <v>48601.3</v>
      </c>
      <c r="E224" s="18">
        <f t="shared" ref="E224:M224" si="77">SUM(E227+E230+E233+E236+E239+E242+E245+E247+E249)</f>
        <v>48600.899999999994</v>
      </c>
      <c r="F224" s="18">
        <f t="shared" si="77"/>
        <v>0</v>
      </c>
      <c r="G224" s="18">
        <f t="shared" si="77"/>
        <v>0</v>
      </c>
      <c r="H224" s="18">
        <f t="shared" si="77"/>
        <v>48601.3</v>
      </c>
      <c r="I224" s="18">
        <f t="shared" si="77"/>
        <v>48600.899999999994</v>
      </c>
      <c r="J224" s="18">
        <f t="shared" si="77"/>
        <v>0</v>
      </c>
      <c r="K224" s="18">
        <f t="shared" si="77"/>
        <v>0</v>
      </c>
      <c r="L224" s="18">
        <f t="shared" si="77"/>
        <v>0</v>
      </c>
      <c r="M224" s="18">
        <f t="shared" si="77"/>
        <v>0</v>
      </c>
      <c r="N224" s="18">
        <v>100</v>
      </c>
      <c r="O224" s="18">
        <v>100</v>
      </c>
      <c r="P224" s="211"/>
      <c r="Q224" s="211"/>
      <c r="R224" s="211"/>
      <c r="S224" s="211"/>
      <c r="T224" s="2"/>
    </row>
    <row r="225" spans="1:20" ht="19.5" customHeight="1" x14ac:dyDescent="0.25">
      <c r="A225" s="201"/>
      <c r="B225" s="204"/>
      <c r="C225" s="16">
        <v>2016</v>
      </c>
      <c r="D225" s="18">
        <f>SUM(D228+D231+D234+D237+D240+D243+D246+D248+D250)</f>
        <v>43287.4</v>
      </c>
      <c r="E225" s="18">
        <f t="shared" ref="E225:M225" si="78">SUM(E228+E231+E234+E237+E240+E243+E246+E248+E250)</f>
        <v>43190.45</v>
      </c>
      <c r="F225" s="18">
        <f t="shared" si="78"/>
        <v>1007.8</v>
      </c>
      <c r="G225" s="18">
        <f t="shared" si="78"/>
        <v>1007.77</v>
      </c>
      <c r="H225" s="18">
        <f t="shared" si="78"/>
        <v>42279.6</v>
      </c>
      <c r="I225" s="18">
        <f t="shared" si="78"/>
        <v>42182.679999999993</v>
      </c>
      <c r="J225" s="18">
        <f t="shared" si="78"/>
        <v>0</v>
      </c>
      <c r="K225" s="18">
        <f t="shared" si="78"/>
        <v>0</v>
      </c>
      <c r="L225" s="18">
        <f t="shared" si="78"/>
        <v>0</v>
      </c>
      <c r="M225" s="18">
        <f t="shared" si="78"/>
        <v>0</v>
      </c>
      <c r="N225" s="18">
        <v>100</v>
      </c>
      <c r="O225" s="18">
        <v>99.8</v>
      </c>
      <c r="P225" s="212"/>
      <c r="Q225" s="212"/>
      <c r="R225" s="212"/>
      <c r="S225" s="212"/>
      <c r="T225" s="2"/>
    </row>
    <row r="226" spans="1:20" ht="67.5" customHeight="1" x14ac:dyDescent="0.25">
      <c r="A226" s="172" t="s">
        <v>104</v>
      </c>
      <c r="B226" s="234" t="s">
        <v>105</v>
      </c>
      <c r="C226" s="8">
        <v>2014</v>
      </c>
      <c r="D226" s="93">
        <v>754.6</v>
      </c>
      <c r="E226" s="93">
        <v>596.14</v>
      </c>
      <c r="F226" s="93">
        <v>0</v>
      </c>
      <c r="G226" s="93">
        <v>0</v>
      </c>
      <c r="H226" s="93">
        <v>754.6</v>
      </c>
      <c r="I226" s="93">
        <v>596.14</v>
      </c>
      <c r="J226" s="93">
        <v>0</v>
      </c>
      <c r="K226" s="93">
        <v>0</v>
      </c>
      <c r="L226" s="93">
        <v>0</v>
      </c>
      <c r="M226" s="93">
        <v>0</v>
      </c>
      <c r="N226" s="93">
        <v>100</v>
      </c>
      <c r="O226" s="93">
        <v>79</v>
      </c>
      <c r="P226" s="27" t="s">
        <v>106</v>
      </c>
      <c r="Q226" s="6">
        <v>100</v>
      </c>
      <c r="R226" s="6">
        <v>79</v>
      </c>
      <c r="S226" s="6">
        <v>79</v>
      </c>
      <c r="T226" s="2"/>
    </row>
    <row r="227" spans="1:20" ht="66" customHeight="1" x14ac:dyDescent="0.25">
      <c r="A227" s="173"/>
      <c r="B227" s="235"/>
      <c r="C227" s="8">
        <v>2015</v>
      </c>
      <c r="D227" s="93">
        <v>1057.8</v>
      </c>
      <c r="E227" s="93">
        <v>1057.8</v>
      </c>
      <c r="F227" s="93">
        <v>0</v>
      </c>
      <c r="G227" s="93">
        <v>0</v>
      </c>
      <c r="H227" s="93">
        <v>1057.8</v>
      </c>
      <c r="I227" s="93">
        <v>1057.8</v>
      </c>
      <c r="J227" s="93">
        <v>0</v>
      </c>
      <c r="K227" s="93">
        <v>0</v>
      </c>
      <c r="L227" s="93">
        <v>0</v>
      </c>
      <c r="M227" s="93">
        <v>0</v>
      </c>
      <c r="N227" s="93">
        <v>100</v>
      </c>
      <c r="O227" s="93">
        <v>100</v>
      </c>
      <c r="P227" s="27" t="s">
        <v>106</v>
      </c>
      <c r="Q227" s="117">
        <v>100</v>
      </c>
      <c r="R227" s="117">
        <v>100</v>
      </c>
      <c r="S227" s="117">
        <v>100</v>
      </c>
      <c r="T227" s="2"/>
    </row>
    <row r="228" spans="1:20" ht="66" customHeight="1" x14ac:dyDescent="0.25">
      <c r="A228" s="174"/>
      <c r="B228" s="236"/>
      <c r="C228" s="8">
        <v>2016</v>
      </c>
      <c r="D228" s="93">
        <v>1007.8</v>
      </c>
      <c r="E228" s="93">
        <v>1007.77</v>
      </c>
      <c r="F228" s="93">
        <v>1007.8</v>
      </c>
      <c r="G228" s="93">
        <v>1007.77</v>
      </c>
      <c r="H228" s="93">
        <v>0</v>
      </c>
      <c r="I228" s="93">
        <v>0</v>
      </c>
      <c r="J228" s="93">
        <v>0</v>
      </c>
      <c r="K228" s="93">
        <v>0</v>
      </c>
      <c r="L228" s="93">
        <v>0</v>
      </c>
      <c r="M228" s="93">
        <v>0</v>
      </c>
      <c r="N228" s="93">
        <v>100</v>
      </c>
      <c r="O228" s="93">
        <v>100</v>
      </c>
      <c r="P228" s="27" t="s">
        <v>106</v>
      </c>
      <c r="Q228" s="152">
        <v>100</v>
      </c>
      <c r="R228" s="152">
        <v>100</v>
      </c>
      <c r="S228" s="152">
        <v>100</v>
      </c>
      <c r="T228" s="2"/>
    </row>
    <row r="229" spans="1:20" ht="38.25" customHeight="1" x14ac:dyDescent="0.25">
      <c r="A229" s="172" t="s">
        <v>107</v>
      </c>
      <c r="B229" s="234" t="s">
        <v>108</v>
      </c>
      <c r="C229" s="8">
        <v>2014</v>
      </c>
      <c r="D229" s="93">
        <v>9496.4</v>
      </c>
      <c r="E229" s="93">
        <v>9343.1</v>
      </c>
      <c r="F229" s="93">
        <v>0</v>
      </c>
      <c r="G229" s="93">
        <v>0</v>
      </c>
      <c r="H229" s="93">
        <v>9496.4</v>
      </c>
      <c r="I229" s="93">
        <v>9343.1</v>
      </c>
      <c r="J229" s="93">
        <v>0</v>
      </c>
      <c r="K229" s="93">
        <v>0</v>
      </c>
      <c r="L229" s="93">
        <v>0</v>
      </c>
      <c r="M229" s="93">
        <v>0</v>
      </c>
      <c r="N229" s="93">
        <v>100</v>
      </c>
      <c r="O229" s="93">
        <v>98.39</v>
      </c>
      <c r="P229" s="5" t="s">
        <v>109</v>
      </c>
      <c r="Q229" s="6">
        <v>100</v>
      </c>
      <c r="R229" s="6">
        <v>98.39</v>
      </c>
      <c r="S229" s="6">
        <v>98.39</v>
      </c>
      <c r="T229" s="2"/>
    </row>
    <row r="230" spans="1:20" ht="41.25" customHeight="1" x14ac:dyDescent="0.25">
      <c r="A230" s="173"/>
      <c r="B230" s="235"/>
      <c r="C230" s="8">
        <v>2015</v>
      </c>
      <c r="D230" s="93">
        <v>0</v>
      </c>
      <c r="E230" s="93">
        <v>0</v>
      </c>
      <c r="F230" s="93">
        <v>0</v>
      </c>
      <c r="G230" s="93">
        <v>0</v>
      </c>
      <c r="H230" s="93">
        <v>0</v>
      </c>
      <c r="I230" s="93">
        <v>0</v>
      </c>
      <c r="J230" s="93">
        <v>0</v>
      </c>
      <c r="K230" s="93">
        <v>0</v>
      </c>
      <c r="L230" s="93">
        <v>0</v>
      </c>
      <c r="M230" s="93">
        <v>0</v>
      </c>
      <c r="N230" s="93">
        <v>0</v>
      </c>
      <c r="O230" s="93">
        <v>0</v>
      </c>
      <c r="P230" s="27" t="s">
        <v>109</v>
      </c>
      <c r="Q230" s="117">
        <v>100</v>
      </c>
      <c r="R230" s="117">
        <v>0</v>
      </c>
      <c r="S230" s="117" t="s">
        <v>439</v>
      </c>
      <c r="T230" s="2"/>
    </row>
    <row r="231" spans="1:20" ht="41.25" customHeight="1" x14ac:dyDescent="0.25">
      <c r="A231" s="174"/>
      <c r="B231" s="236"/>
      <c r="C231" s="8">
        <v>2016</v>
      </c>
      <c r="D231" s="93">
        <v>0</v>
      </c>
      <c r="E231" s="93">
        <v>0</v>
      </c>
      <c r="F231" s="93">
        <v>0</v>
      </c>
      <c r="G231" s="93">
        <v>0</v>
      </c>
      <c r="H231" s="93">
        <v>0</v>
      </c>
      <c r="I231" s="93">
        <v>0</v>
      </c>
      <c r="J231" s="93">
        <v>0</v>
      </c>
      <c r="K231" s="93">
        <v>0</v>
      </c>
      <c r="L231" s="93">
        <v>0</v>
      </c>
      <c r="M231" s="93">
        <v>0</v>
      </c>
      <c r="N231" s="93">
        <v>0</v>
      </c>
      <c r="O231" s="93">
        <v>0</v>
      </c>
      <c r="P231" s="27" t="s">
        <v>109</v>
      </c>
      <c r="Q231" s="152">
        <v>100</v>
      </c>
      <c r="R231" s="152">
        <v>0</v>
      </c>
      <c r="S231" s="152" t="s">
        <v>439</v>
      </c>
      <c r="T231" s="2"/>
    </row>
    <row r="232" spans="1:20" ht="42.75" customHeight="1" x14ac:dyDescent="0.25">
      <c r="A232" s="172" t="s">
        <v>110</v>
      </c>
      <c r="B232" s="175" t="s">
        <v>111</v>
      </c>
      <c r="C232" s="8">
        <v>2014</v>
      </c>
      <c r="D232" s="93">
        <v>5402.6</v>
      </c>
      <c r="E232" s="93">
        <v>5378.12</v>
      </c>
      <c r="F232" s="93">
        <v>0</v>
      </c>
      <c r="G232" s="93">
        <v>0</v>
      </c>
      <c r="H232" s="93">
        <v>5402.6</v>
      </c>
      <c r="I232" s="93">
        <v>5378.12</v>
      </c>
      <c r="J232" s="93">
        <v>0</v>
      </c>
      <c r="K232" s="93">
        <v>0</v>
      </c>
      <c r="L232" s="93">
        <v>0</v>
      </c>
      <c r="M232" s="93">
        <v>0</v>
      </c>
      <c r="N232" s="93">
        <v>100</v>
      </c>
      <c r="O232" s="93">
        <v>99.55</v>
      </c>
      <c r="P232" s="5" t="s">
        <v>112</v>
      </c>
      <c r="Q232" s="6">
        <v>100</v>
      </c>
      <c r="R232" s="6">
        <v>99.55</v>
      </c>
      <c r="S232" s="6">
        <v>99.55</v>
      </c>
      <c r="T232" s="2"/>
    </row>
    <row r="233" spans="1:20" ht="39.75" customHeight="1" x14ac:dyDescent="0.25">
      <c r="A233" s="173"/>
      <c r="B233" s="176"/>
      <c r="C233" s="8">
        <v>2015</v>
      </c>
      <c r="D233" s="93">
        <v>6066.5</v>
      </c>
      <c r="E233" s="93">
        <v>6066.5</v>
      </c>
      <c r="F233" s="93">
        <v>0</v>
      </c>
      <c r="G233" s="93">
        <v>0</v>
      </c>
      <c r="H233" s="93">
        <v>6066.5</v>
      </c>
      <c r="I233" s="93">
        <v>6066.5</v>
      </c>
      <c r="J233" s="93">
        <v>0</v>
      </c>
      <c r="K233" s="93">
        <v>0</v>
      </c>
      <c r="L233" s="93">
        <v>0</v>
      </c>
      <c r="M233" s="93">
        <v>0</v>
      </c>
      <c r="N233" s="93">
        <v>100</v>
      </c>
      <c r="O233" s="93">
        <v>100</v>
      </c>
      <c r="P233" s="27" t="s">
        <v>112</v>
      </c>
      <c r="Q233" s="117">
        <v>100</v>
      </c>
      <c r="R233" s="117">
        <v>100</v>
      </c>
      <c r="S233" s="117">
        <v>100</v>
      </c>
      <c r="T233" s="2"/>
    </row>
    <row r="234" spans="1:20" ht="39.75" customHeight="1" x14ac:dyDescent="0.25">
      <c r="A234" s="174"/>
      <c r="B234" s="177"/>
      <c r="C234" s="8">
        <v>2016</v>
      </c>
      <c r="D234" s="93">
        <v>6710</v>
      </c>
      <c r="E234" s="93">
        <v>6706.02</v>
      </c>
      <c r="F234" s="93">
        <v>0</v>
      </c>
      <c r="G234" s="93">
        <v>0</v>
      </c>
      <c r="H234" s="93">
        <v>6710</v>
      </c>
      <c r="I234" s="93">
        <v>6706.02</v>
      </c>
      <c r="J234" s="93">
        <v>0</v>
      </c>
      <c r="K234" s="93">
        <v>0</v>
      </c>
      <c r="L234" s="93">
        <v>0</v>
      </c>
      <c r="M234" s="93">
        <v>0</v>
      </c>
      <c r="N234" s="93">
        <v>100</v>
      </c>
      <c r="O234" s="93">
        <v>100</v>
      </c>
      <c r="P234" s="27" t="s">
        <v>112</v>
      </c>
      <c r="Q234" s="152">
        <v>100</v>
      </c>
      <c r="R234" s="152">
        <v>100</v>
      </c>
      <c r="S234" s="152">
        <v>100</v>
      </c>
      <c r="T234" s="2"/>
    </row>
    <row r="235" spans="1:20" ht="38.25" customHeight="1" x14ac:dyDescent="0.25">
      <c r="A235" s="172" t="s">
        <v>113</v>
      </c>
      <c r="B235" s="175" t="s">
        <v>114</v>
      </c>
      <c r="C235" s="8">
        <v>2014</v>
      </c>
      <c r="D235" s="93">
        <v>5780.5</v>
      </c>
      <c r="E235" s="93">
        <v>5655.88</v>
      </c>
      <c r="F235" s="93">
        <v>0</v>
      </c>
      <c r="G235" s="93">
        <v>0</v>
      </c>
      <c r="H235" s="93">
        <v>5780.5</v>
      </c>
      <c r="I235" s="93">
        <v>5655.88</v>
      </c>
      <c r="J235" s="93">
        <v>0</v>
      </c>
      <c r="K235" s="93">
        <v>0</v>
      </c>
      <c r="L235" s="93">
        <v>0</v>
      </c>
      <c r="M235" s="93">
        <v>0</v>
      </c>
      <c r="N235" s="93">
        <v>100</v>
      </c>
      <c r="O235" s="93">
        <v>97.84</v>
      </c>
      <c r="P235" s="8" t="s">
        <v>115</v>
      </c>
      <c r="Q235" s="115">
        <v>100</v>
      </c>
      <c r="R235" s="115">
        <v>97.84</v>
      </c>
      <c r="S235" s="6">
        <v>97.84</v>
      </c>
      <c r="T235" s="2"/>
    </row>
    <row r="236" spans="1:20" ht="36.75" customHeight="1" x14ac:dyDescent="0.25">
      <c r="A236" s="173"/>
      <c r="B236" s="176"/>
      <c r="C236" s="8">
        <v>2015</v>
      </c>
      <c r="D236" s="93">
        <v>0</v>
      </c>
      <c r="E236" s="93">
        <v>0</v>
      </c>
      <c r="F236" s="93">
        <v>0</v>
      </c>
      <c r="G236" s="93">
        <v>0</v>
      </c>
      <c r="H236" s="93">
        <v>0</v>
      </c>
      <c r="I236" s="93">
        <v>0</v>
      </c>
      <c r="J236" s="93">
        <v>0</v>
      </c>
      <c r="K236" s="93">
        <v>0</v>
      </c>
      <c r="L236" s="93">
        <v>0</v>
      </c>
      <c r="M236" s="93">
        <v>0</v>
      </c>
      <c r="N236" s="93">
        <v>0</v>
      </c>
      <c r="O236" s="93">
        <v>0</v>
      </c>
      <c r="P236" s="8" t="s">
        <v>115</v>
      </c>
      <c r="Q236" s="115">
        <v>100</v>
      </c>
      <c r="R236" s="115">
        <v>0</v>
      </c>
      <c r="S236" s="117" t="s">
        <v>439</v>
      </c>
      <c r="T236" s="2"/>
    </row>
    <row r="237" spans="1:20" ht="36.75" customHeight="1" x14ac:dyDescent="0.25">
      <c r="A237" s="174"/>
      <c r="B237" s="177"/>
      <c r="C237" s="8">
        <v>2016</v>
      </c>
      <c r="D237" s="93">
        <v>0</v>
      </c>
      <c r="E237" s="93">
        <v>0</v>
      </c>
      <c r="F237" s="93">
        <v>0</v>
      </c>
      <c r="G237" s="93">
        <v>0</v>
      </c>
      <c r="H237" s="93">
        <v>0</v>
      </c>
      <c r="I237" s="93">
        <v>0</v>
      </c>
      <c r="J237" s="93">
        <v>0</v>
      </c>
      <c r="K237" s="93">
        <v>0</v>
      </c>
      <c r="L237" s="93">
        <v>0</v>
      </c>
      <c r="M237" s="93">
        <v>0</v>
      </c>
      <c r="N237" s="93">
        <v>0</v>
      </c>
      <c r="O237" s="93">
        <v>0</v>
      </c>
      <c r="P237" s="8" t="s">
        <v>115</v>
      </c>
      <c r="Q237" s="143">
        <v>100</v>
      </c>
      <c r="R237" s="143">
        <v>0</v>
      </c>
      <c r="S237" s="152" t="s">
        <v>439</v>
      </c>
      <c r="T237" s="2"/>
    </row>
    <row r="238" spans="1:20" ht="42.75" customHeight="1" x14ac:dyDescent="0.25">
      <c r="A238" s="172" t="s">
        <v>116</v>
      </c>
      <c r="B238" s="175" t="s">
        <v>117</v>
      </c>
      <c r="C238" s="8">
        <v>2014</v>
      </c>
      <c r="D238" s="93">
        <v>19044</v>
      </c>
      <c r="E238" s="93">
        <v>18906.919999999998</v>
      </c>
      <c r="F238" s="93">
        <v>0</v>
      </c>
      <c r="G238" s="93">
        <v>0</v>
      </c>
      <c r="H238" s="93">
        <v>19044</v>
      </c>
      <c r="I238" s="93">
        <v>18906.919999999998</v>
      </c>
      <c r="J238" s="93">
        <v>0</v>
      </c>
      <c r="K238" s="93">
        <v>0</v>
      </c>
      <c r="L238" s="93">
        <v>0</v>
      </c>
      <c r="M238" s="93">
        <v>0</v>
      </c>
      <c r="N238" s="93">
        <v>100</v>
      </c>
      <c r="O238" s="93">
        <v>99.28</v>
      </c>
      <c r="P238" s="27" t="s">
        <v>118</v>
      </c>
      <c r="Q238" s="6">
        <v>100</v>
      </c>
      <c r="R238" s="6">
        <v>99.28</v>
      </c>
      <c r="S238" s="6">
        <v>99.28</v>
      </c>
      <c r="T238" s="2"/>
    </row>
    <row r="239" spans="1:20" ht="41.25" customHeight="1" x14ac:dyDescent="0.25">
      <c r="A239" s="173"/>
      <c r="B239" s="176"/>
      <c r="C239" s="8">
        <v>2015</v>
      </c>
      <c r="D239" s="93">
        <v>6637.3</v>
      </c>
      <c r="E239" s="93">
        <v>6637.3</v>
      </c>
      <c r="F239" s="93">
        <v>0</v>
      </c>
      <c r="G239" s="93">
        <v>0</v>
      </c>
      <c r="H239" s="93">
        <v>6637.3</v>
      </c>
      <c r="I239" s="93">
        <v>6637.3</v>
      </c>
      <c r="J239" s="93">
        <v>0</v>
      </c>
      <c r="K239" s="93">
        <v>0</v>
      </c>
      <c r="L239" s="93">
        <v>0</v>
      </c>
      <c r="M239" s="93">
        <v>0</v>
      </c>
      <c r="N239" s="93">
        <v>100</v>
      </c>
      <c r="O239" s="93">
        <v>100</v>
      </c>
      <c r="P239" s="27" t="s">
        <v>118</v>
      </c>
      <c r="Q239" s="117">
        <v>100</v>
      </c>
      <c r="R239" s="117">
        <v>100</v>
      </c>
      <c r="S239" s="117">
        <v>100</v>
      </c>
      <c r="T239" s="2"/>
    </row>
    <row r="240" spans="1:20" ht="41.25" customHeight="1" x14ac:dyDescent="0.25">
      <c r="A240" s="174"/>
      <c r="B240" s="177"/>
      <c r="C240" s="8">
        <v>2016</v>
      </c>
      <c r="D240" s="93">
        <v>7179.2</v>
      </c>
      <c r="E240" s="93">
        <v>7149.69</v>
      </c>
      <c r="F240" s="93">
        <v>0</v>
      </c>
      <c r="G240" s="93">
        <v>0</v>
      </c>
      <c r="H240" s="93">
        <v>7179.2</v>
      </c>
      <c r="I240" s="93">
        <v>7149.69</v>
      </c>
      <c r="J240" s="93">
        <v>0</v>
      </c>
      <c r="K240" s="93">
        <v>0</v>
      </c>
      <c r="L240" s="93">
        <v>0</v>
      </c>
      <c r="M240" s="93">
        <v>0</v>
      </c>
      <c r="N240" s="93">
        <v>100</v>
      </c>
      <c r="O240" s="93">
        <v>99.6</v>
      </c>
      <c r="P240" s="27" t="s">
        <v>118</v>
      </c>
      <c r="Q240" s="152">
        <v>100</v>
      </c>
      <c r="R240" s="152">
        <v>100</v>
      </c>
      <c r="S240" s="152">
        <v>100</v>
      </c>
      <c r="T240" s="2"/>
    </row>
    <row r="241" spans="1:20" ht="41.25" customHeight="1" x14ac:dyDescent="0.25">
      <c r="A241" s="172" t="s">
        <v>119</v>
      </c>
      <c r="B241" s="175" t="s">
        <v>120</v>
      </c>
      <c r="C241" s="8">
        <v>2014</v>
      </c>
      <c r="D241" s="93">
        <v>116.8</v>
      </c>
      <c r="E241" s="93">
        <v>91.6</v>
      </c>
      <c r="F241" s="93">
        <v>0</v>
      </c>
      <c r="G241" s="93">
        <v>0</v>
      </c>
      <c r="H241" s="93">
        <v>116.8</v>
      </c>
      <c r="I241" s="93">
        <v>91.6</v>
      </c>
      <c r="J241" s="93">
        <v>0</v>
      </c>
      <c r="K241" s="93">
        <v>0</v>
      </c>
      <c r="L241" s="93">
        <v>0</v>
      </c>
      <c r="M241" s="93">
        <v>0</v>
      </c>
      <c r="N241" s="93">
        <v>100</v>
      </c>
      <c r="O241" s="93">
        <v>78.42</v>
      </c>
      <c r="P241" s="27" t="s">
        <v>121</v>
      </c>
      <c r="Q241" s="6">
        <v>100</v>
      </c>
      <c r="R241" s="6">
        <v>78.42</v>
      </c>
      <c r="S241" s="6">
        <v>78.42</v>
      </c>
      <c r="T241" s="2"/>
    </row>
    <row r="242" spans="1:20" ht="39.75" customHeight="1" x14ac:dyDescent="0.25">
      <c r="A242" s="173"/>
      <c r="B242" s="176"/>
      <c r="C242" s="8">
        <v>2015</v>
      </c>
      <c r="D242" s="93">
        <v>139.9</v>
      </c>
      <c r="E242" s="93">
        <v>139.9</v>
      </c>
      <c r="F242" s="93">
        <v>0</v>
      </c>
      <c r="G242" s="93">
        <v>0</v>
      </c>
      <c r="H242" s="93">
        <v>139.9</v>
      </c>
      <c r="I242" s="93">
        <v>139.9</v>
      </c>
      <c r="J242" s="93">
        <v>0</v>
      </c>
      <c r="K242" s="93">
        <v>0</v>
      </c>
      <c r="L242" s="93">
        <v>0</v>
      </c>
      <c r="M242" s="93">
        <v>0</v>
      </c>
      <c r="N242" s="93">
        <v>100</v>
      </c>
      <c r="O242" s="93">
        <v>100</v>
      </c>
      <c r="P242" s="27" t="s">
        <v>121</v>
      </c>
      <c r="Q242" s="117">
        <v>100</v>
      </c>
      <c r="R242" s="117">
        <v>100</v>
      </c>
      <c r="S242" s="117">
        <v>100</v>
      </c>
      <c r="T242" s="2"/>
    </row>
    <row r="243" spans="1:20" ht="39.75" customHeight="1" x14ac:dyDescent="0.25">
      <c r="A243" s="174"/>
      <c r="B243" s="177"/>
      <c r="C243" s="8">
        <v>2016</v>
      </c>
      <c r="D243" s="93">
        <v>115.3</v>
      </c>
      <c r="E243" s="93">
        <v>106.34</v>
      </c>
      <c r="F243" s="93">
        <v>0</v>
      </c>
      <c r="G243" s="93">
        <v>0</v>
      </c>
      <c r="H243" s="93">
        <v>115.3</v>
      </c>
      <c r="I243" s="93">
        <v>106.34</v>
      </c>
      <c r="J243" s="93">
        <v>0</v>
      </c>
      <c r="K243" s="93">
        <v>0</v>
      </c>
      <c r="L243" s="93">
        <v>0</v>
      </c>
      <c r="M243" s="93">
        <v>0</v>
      </c>
      <c r="N243" s="93">
        <v>100</v>
      </c>
      <c r="O243" s="93">
        <v>92.2</v>
      </c>
      <c r="P243" s="27" t="s">
        <v>121</v>
      </c>
      <c r="Q243" s="152">
        <v>100</v>
      </c>
      <c r="R243" s="152">
        <v>100</v>
      </c>
      <c r="S243" s="152">
        <v>100</v>
      </c>
      <c r="T243" s="2"/>
    </row>
    <row r="244" spans="1:20" ht="104.25" customHeight="1" x14ac:dyDescent="0.25">
      <c r="A244" s="172" t="s">
        <v>122</v>
      </c>
      <c r="B244" s="175" t="s">
        <v>123</v>
      </c>
      <c r="C244" s="8">
        <v>2014</v>
      </c>
      <c r="D244" s="93">
        <v>2695</v>
      </c>
      <c r="E244" s="93">
        <v>2380</v>
      </c>
      <c r="F244" s="93">
        <v>0</v>
      </c>
      <c r="G244" s="93">
        <v>0</v>
      </c>
      <c r="H244" s="93">
        <v>2695</v>
      </c>
      <c r="I244" s="93">
        <v>2380</v>
      </c>
      <c r="J244" s="93">
        <v>0</v>
      </c>
      <c r="K244" s="93">
        <v>0</v>
      </c>
      <c r="L244" s="93">
        <v>0</v>
      </c>
      <c r="M244" s="93">
        <v>0</v>
      </c>
      <c r="N244" s="93">
        <v>100</v>
      </c>
      <c r="O244" s="93">
        <v>88.31</v>
      </c>
      <c r="P244" s="23" t="s">
        <v>124</v>
      </c>
      <c r="Q244" s="6">
        <v>100</v>
      </c>
      <c r="R244" s="6">
        <v>88.31</v>
      </c>
      <c r="S244" s="6">
        <v>88.31</v>
      </c>
      <c r="T244" s="2"/>
    </row>
    <row r="245" spans="1:20" ht="104.25" customHeight="1" x14ac:dyDescent="0.25">
      <c r="A245" s="173"/>
      <c r="B245" s="176"/>
      <c r="C245" s="8">
        <v>2015</v>
      </c>
      <c r="D245" s="96">
        <v>2956.3</v>
      </c>
      <c r="E245" s="96">
        <v>2956.3</v>
      </c>
      <c r="F245" s="96">
        <v>0</v>
      </c>
      <c r="G245" s="96">
        <v>0</v>
      </c>
      <c r="H245" s="96">
        <v>2956.3</v>
      </c>
      <c r="I245" s="96">
        <v>2956.3</v>
      </c>
      <c r="J245" s="96">
        <v>0</v>
      </c>
      <c r="K245" s="96">
        <v>0</v>
      </c>
      <c r="L245" s="96">
        <v>0</v>
      </c>
      <c r="M245" s="96">
        <v>0</v>
      </c>
      <c r="N245" s="96">
        <v>100</v>
      </c>
      <c r="O245" s="96">
        <v>100</v>
      </c>
      <c r="P245" s="8" t="s">
        <v>124</v>
      </c>
      <c r="Q245" s="116">
        <v>100</v>
      </c>
      <c r="R245" s="116">
        <v>100</v>
      </c>
      <c r="S245" s="116">
        <v>100</v>
      </c>
      <c r="T245" s="2"/>
    </row>
    <row r="246" spans="1:20" ht="104.25" customHeight="1" x14ac:dyDescent="0.25">
      <c r="A246" s="174"/>
      <c r="B246" s="177"/>
      <c r="C246" s="8">
        <v>2016</v>
      </c>
      <c r="D246" s="96">
        <v>3212.5</v>
      </c>
      <c r="E246" s="96">
        <v>3212.48</v>
      </c>
      <c r="F246" s="96">
        <v>0</v>
      </c>
      <c r="G246" s="96">
        <v>0</v>
      </c>
      <c r="H246" s="96">
        <v>3212.5</v>
      </c>
      <c r="I246" s="96">
        <v>3212.48</v>
      </c>
      <c r="J246" s="96">
        <v>0</v>
      </c>
      <c r="K246" s="96">
        <v>0</v>
      </c>
      <c r="L246" s="96">
        <v>0</v>
      </c>
      <c r="M246" s="96">
        <v>0</v>
      </c>
      <c r="N246" s="96">
        <v>100</v>
      </c>
      <c r="O246" s="96">
        <v>100</v>
      </c>
      <c r="P246" s="8" t="s">
        <v>124</v>
      </c>
      <c r="Q246" s="148">
        <v>100</v>
      </c>
      <c r="R246" s="148">
        <v>100</v>
      </c>
      <c r="S246" s="148">
        <v>100</v>
      </c>
      <c r="T246" s="2"/>
    </row>
    <row r="247" spans="1:20" ht="42.75" customHeight="1" x14ac:dyDescent="0.25">
      <c r="A247" s="172" t="s">
        <v>440</v>
      </c>
      <c r="B247" s="175" t="s">
        <v>441</v>
      </c>
      <c r="C247" s="8">
        <v>2015</v>
      </c>
      <c r="D247" s="93">
        <v>20703.5</v>
      </c>
      <c r="E247" s="93">
        <v>20703.099999999999</v>
      </c>
      <c r="F247" s="93">
        <v>0</v>
      </c>
      <c r="G247" s="93">
        <v>0</v>
      </c>
      <c r="H247" s="93">
        <v>20703.5</v>
      </c>
      <c r="I247" s="93">
        <v>20703.099999999999</v>
      </c>
      <c r="J247" s="93">
        <v>0</v>
      </c>
      <c r="K247" s="93">
        <v>0</v>
      </c>
      <c r="L247" s="93">
        <v>0</v>
      </c>
      <c r="M247" s="93">
        <v>0</v>
      </c>
      <c r="N247" s="96">
        <v>100</v>
      </c>
      <c r="O247" s="96">
        <v>100</v>
      </c>
      <c r="P247" s="27" t="s">
        <v>118</v>
      </c>
      <c r="Q247" s="152">
        <v>100</v>
      </c>
      <c r="R247" s="152">
        <v>100</v>
      </c>
      <c r="S247" s="152">
        <v>100</v>
      </c>
      <c r="T247" s="2"/>
    </row>
    <row r="248" spans="1:20" ht="42.75" customHeight="1" x14ac:dyDescent="0.25">
      <c r="A248" s="174"/>
      <c r="B248" s="177"/>
      <c r="C248" s="8">
        <v>2016</v>
      </c>
      <c r="D248" s="93">
        <v>20665</v>
      </c>
      <c r="E248" s="93">
        <v>20657.7</v>
      </c>
      <c r="F248" s="93">
        <v>0</v>
      </c>
      <c r="G248" s="93">
        <v>0</v>
      </c>
      <c r="H248" s="93">
        <v>20665</v>
      </c>
      <c r="I248" s="93">
        <v>20657.7</v>
      </c>
      <c r="J248" s="93">
        <v>0</v>
      </c>
      <c r="K248" s="93">
        <v>0</v>
      </c>
      <c r="L248" s="93">
        <v>0</v>
      </c>
      <c r="M248" s="93">
        <v>0</v>
      </c>
      <c r="N248" s="96">
        <v>100</v>
      </c>
      <c r="O248" s="96">
        <v>100</v>
      </c>
      <c r="P248" s="27" t="s">
        <v>118</v>
      </c>
      <c r="Q248" s="152">
        <v>100</v>
      </c>
      <c r="R248" s="152">
        <v>100</v>
      </c>
      <c r="S248" s="152">
        <v>100</v>
      </c>
      <c r="T248" s="2"/>
    </row>
    <row r="249" spans="1:20" ht="119.25" customHeight="1" x14ac:dyDescent="0.25">
      <c r="A249" s="172" t="s">
        <v>443</v>
      </c>
      <c r="B249" s="175" t="s">
        <v>444</v>
      </c>
      <c r="C249" s="8">
        <v>2015</v>
      </c>
      <c r="D249" s="93">
        <v>11040</v>
      </c>
      <c r="E249" s="93">
        <v>11040</v>
      </c>
      <c r="F249" s="93">
        <v>0</v>
      </c>
      <c r="G249" s="93">
        <v>0</v>
      </c>
      <c r="H249" s="93">
        <v>11040</v>
      </c>
      <c r="I249" s="93">
        <v>11040</v>
      </c>
      <c r="J249" s="93">
        <v>0</v>
      </c>
      <c r="K249" s="93">
        <v>0</v>
      </c>
      <c r="L249" s="93">
        <v>0</v>
      </c>
      <c r="M249" s="93">
        <v>0</v>
      </c>
      <c r="N249" s="96">
        <v>100</v>
      </c>
      <c r="O249" s="96">
        <v>100</v>
      </c>
      <c r="P249" s="154" t="s">
        <v>491</v>
      </c>
      <c r="Q249" s="150">
        <v>100</v>
      </c>
      <c r="R249" s="150">
        <v>100</v>
      </c>
      <c r="S249" s="150">
        <v>100</v>
      </c>
      <c r="T249" s="2"/>
    </row>
    <row r="250" spans="1:20" ht="114.75" customHeight="1" x14ac:dyDescent="0.25">
      <c r="A250" s="174"/>
      <c r="B250" s="177"/>
      <c r="C250" s="8">
        <v>2016</v>
      </c>
      <c r="D250" s="93">
        <v>4397.6000000000004</v>
      </c>
      <c r="E250" s="93">
        <v>4350.45</v>
      </c>
      <c r="F250" s="93">
        <v>0</v>
      </c>
      <c r="G250" s="93">
        <v>0</v>
      </c>
      <c r="H250" s="93">
        <v>4397.6000000000004</v>
      </c>
      <c r="I250" s="93">
        <v>4350.45</v>
      </c>
      <c r="J250" s="93">
        <v>0</v>
      </c>
      <c r="K250" s="93">
        <v>0</v>
      </c>
      <c r="L250" s="93">
        <v>0</v>
      </c>
      <c r="M250" s="93">
        <v>0</v>
      </c>
      <c r="N250" s="96">
        <v>100</v>
      </c>
      <c r="O250" s="96">
        <v>98.9</v>
      </c>
      <c r="P250" s="154" t="s">
        <v>491</v>
      </c>
      <c r="Q250" s="150">
        <v>100</v>
      </c>
      <c r="R250" s="150">
        <v>100</v>
      </c>
      <c r="S250" s="150">
        <v>100</v>
      </c>
      <c r="T250" s="2"/>
    </row>
    <row r="251" spans="1:20" ht="20.25" customHeight="1" x14ac:dyDescent="0.25">
      <c r="A251" s="239" t="s">
        <v>125</v>
      </c>
      <c r="B251" s="242" t="s">
        <v>126</v>
      </c>
      <c r="C251" s="13" t="s">
        <v>455</v>
      </c>
      <c r="D251" s="14">
        <f>SUM(D252:D254)</f>
        <v>33042.6</v>
      </c>
      <c r="E251" s="14">
        <f t="shared" ref="E251:M251" si="79">SUM(E252:E254)</f>
        <v>33551.620000000003</v>
      </c>
      <c r="F251" s="14">
        <f t="shared" si="79"/>
        <v>0</v>
      </c>
      <c r="G251" s="14">
        <f t="shared" si="79"/>
        <v>0</v>
      </c>
      <c r="H251" s="14">
        <f t="shared" si="79"/>
        <v>0</v>
      </c>
      <c r="I251" s="14">
        <f t="shared" si="79"/>
        <v>0</v>
      </c>
      <c r="J251" s="14">
        <f t="shared" si="79"/>
        <v>33042.6</v>
      </c>
      <c r="K251" s="14">
        <f t="shared" si="79"/>
        <v>33551.620000000003</v>
      </c>
      <c r="L251" s="14">
        <f t="shared" si="79"/>
        <v>0</v>
      </c>
      <c r="M251" s="14">
        <f t="shared" si="79"/>
        <v>0</v>
      </c>
      <c r="N251" s="14">
        <v>100</v>
      </c>
      <c r="O251" s="14">
        <v>101.54</v>
      </c>
      <c r="P251" s="207" t="s">
        <v>22</v>
      </c>
      <c r="Q251" s="207" t="s">
        <v>22</v>
      </c>
      <c r="R251" s="207" t="s">
        <v>22</v>
      </c>
      <c r="S251" s="207" t="s">
        <v>22</v>
      </c>
      <c r="T251" s="2"/>
    </row>
    <row r="252" spans="1:20" ht="18.75" customHeight="1" x14ac:dyDescent="0.25">
      <c r="A252" s="240"/>
      <c r="B252" s="243"/>
      <c r="C252" s="12">
        <v>2014</v>
      </c>
      <c r="D252" s="14">
        <f>SUM(D255:D259)</f>
        <v>9348</v>
      </c>
      <c r="E252" s="14">
        <f t="shared" ref="E252:M252" si="80">SUM(E255:E259)</f>
        <v>9347.1</v>
      </c>
      <c r="F252" s="14">
        <f t="shared" si="80"/>
        <v>0</v>
      </c>
      <c r="G252" s="14">
        <f t="shared" si="80"/>
        <v>0</v>
      </c>
      <c r="H252" s="14">
        <f t="shared" si="80"/>
        <v>0</v>
      </c>
      <c r="I252" s="14">
        <f t="shared" si="80"/>
        <v>0</v>
      </c>
      <c r="J252" s="14">
        <f t="shared" si="80"/>
        <v>9348</v>
      </c>
      <c r="K252" s="14">
        <f t="shared" si="80"/>
        <v>9347.1</v>
      </c>
      <c r="L252" s="14">
        <f t="shared" si="80"/>
        <v>0</v>
      </c>
      <c r="M252" s="14">
        <f t="shared" si="80"/>
        <v>0</v>
      </c>
      <c r="N252" s="14">
        <v>100</v>
      </c>
      <c r="O252" s="14">
        <v>99.99</v>
      </c>
      <c r="P252" s="208"/>
      <c r="Q252" s="208"/>
      <c r="R252" s="208"/>
      <c r="S252" s="208"/>
      <c r="T252" s="2"/>
    </row>
    <row r="253" spans="1:20" ht="19.5" customHeight="1" x14ac:dyDescent="0.25">
      <c r="A253" s="240"/>
      <c r="B253" s="243"/>
      <c r="C253" s="12">
        <v>2015</v>
      </c>
      <c r="D253" s="14">
        <f>SUM(D260:D264)</f>
        <v>10159</v>
      </c>
      <c r="E253" s="14">
        <f t="shared" ref="E253:M253" si="81">SUM(E260:E264)</f>
        <v>10668.92</v>
      </c>
      <c r="F253" s="14">
        <f t="shared" si="81"/>
        <v>0</v>
      </c>
      <c r="G253" s="14">
        <f t="shared" si="81"/>
        <v>0</v>
      </c>
      <c r="H253" s="14">
        <f t="shared" si="81"/>
        <v>0</v>
      </c>
      <c r="I253" s="14">
        <f t="shared" si="81"/>
        <v>0</v>
      </c>
      <c r="J253" s="14">
        <f t="shared" si="81"/>
        <v>10159</v>
      </c>
      <c r="K253" s="14">
        <f t="shared" si="81"/>
        <v>10668.92</v>
      </c>
      <c r="L253" s="14">
        <f t="shared" si="81"/>
        <v>0</v>
      </c>
      <c r="M253" s="14">
        <f t="shared" si="81"/>
        <v>0</v>
      </c>
      <c r="N253" s="14">
        <v>100</v>
      </c>
      <c r="O253" s="14">
        <v>105.02</v>
      </c>
      <c r="P253" s="208"/>
      <c r="Q253" s="208"/>
      <c r="R253" s="208"/>
      <c r="S253" s="208"/>
      <c r="T253" s="2"/>
    </row>
    <row r="254" spans="1:20" ht="19.5" customHeight="1" x14ac:dyDescent="0.25">
      <c r="A254" s="241"/>
      <c r="B254" s="244"/>
      <c r="C254" s="12">
        <v>2016</v>
      </c>
      <c r="D254" s="14">
        <f>SUM(D265:D269)</f>
        <v>13535.6</v>
      </c>
      <c r="E254" s="14">
        <f t="shared" ref="E254:M254" si="82">SUM(E265:E269)</f>
        <v>13535.6</v>
      </c>
      <c r="F254" s="14">
        <f t="shared" si="82"/>
        <v>0</v>
      </c>
      <c r="G254" s="14">
        <f t="shared" si="82"/>
        <v>0</v>
      </c>
      <c r="H254" s="14">
        <f t="shared" si="82"/>
        <v>0</v>
      </c>
      <c r="I254" s="14">
        <f t="shared" si="82"/>
        <v>0</v>
      </c>
      <c r="J254" s="14">
        <f t="shared" si="82"/>
        <v>13535.6</v>
      </c>
      <c r="K254" s="14">
        <f t="shared" si="82"/>
        <v>13535.6</v>
      </c>
      <c r="L254" s="14">
        <f t="shared" si="82"/>
        <v>0</v>
      </c>
      <c r="M254" s="14">
        <f t="shared" si="82"/>
        <v>0</v>
      </c>
      <c r="N254" s="14">
        <v>100</v>
      </c>
      <c r="O254" s="14">
        <v>100</v>
      </c>
      <c r="P254" s="209"/>
      <c r="Q254" s="209"/>
      <c r="R254" s="209"/>
      <c r="S254" s="209"/>
      <c r="T254" s="2"/>
    </row>
    <row r="255" spans="1:20" ht="28.5" customHeight="1" x14ac:dyDescent="0.25">
      <c r="A255" s="6" t="s">
        <v>127</v>
      </c>
      <c r="B255" s="22" t="s">
        <v>128</v>
      </c>
      <c r="C255" s="23">
        <v>2014</v>
      </c>
      <c r="D255" s="24">
        <v>4751.5</v>
      </c>
      <c r="E255" s="24">
        <v>4751.08</v>
      </c>
      <c r="F255" s="24">
        <v>0</v>
      </c>
      <c r="G255" s="24">
        <v>0</v>
      </c>
      <c r="H255" s="24">
        <v>0</v>
      </c>
      <c r="I255" s="24">
        <v>0</v>
      </c>
      <c r="J255" s="24">
        <v>4751.5</v>
      </c>
      <c r="K255" s="24">
        <v>4751.08</v>
      </c>
      <c r="L255" s="24">
        <v>0</v>
      </c>
      <c r="M255" s="24">
        <v>0</v>
      </c>
      <c r="N255" s="24">
        <v>100</v>
      </c>
      <c r="O255" s="24">
        <v>99.99</v>
      </c>
      <c r="P255" s="175" t="s">
        <v>137</v>
      </c>
      <c r="Q255" s="172" t="s">
        <v>138</v>
      </c>
      <c r="R255" s="172" t="s">
        <v>138</v>
      </c>
      <c r="S255" s="172" t="s">
        <v>138</v>
      </c>
      <c r="T255" s="2"/>
    </row>
    <row r="256" spans="1:20" ht="39" customHeight="1" x14ac:dyDescent="0.25">
      <c r="A256" s="6" t="s">
        <v>129</v>
      </c>
      <c r="B256" s="22" t="s">
        <v>130</v>
      </c>
      <c r="C256" s="23">
        <v>2014</v>
      </c>
      <c r="D256" s="24">
        <v>187</v>
      </c>
      <c r="E256" s="24">
        <v>186.77</v>
      </c>
      <c r="F256" s="24">
        <v>0</v>
      </c>
      <c r="G256" s="24">
        <v>0</v>
      </c>
      <c r="H256" s="24">
        <v>0</v>
      </c>
      <c r="I256" s="24">
        <v>0</v>
      </c>
      <c r="J256" s="24">
        <v>187</v>
      </c>
      <c r="K256" s="24">
        <v>186.77</v>
      </c>
      <c r="L256" s="24">
        <v>0</v>
      </c>
      <c r="M256" s="24">
        <v>0</v>
      </c>
      <c r="N256" s="24">
        <v>100</v>
      </c>
      <c r="O256" s="24">
        <v>99.88</v>
      </c>
      <c r="P256" s="176"/>
      <c r="Q256" s="173"/>
      <c r="R256" s="173"/>
      <c r="S256" s="173"/>
      <c r="T256" s="2"/>
    </row>
    <row r="257" spans="1:20" ht="39" customHeight="1" x14ac:dyDescent="0.25">
      <c r="A257" s="6" t="s">
        <v>131</v>
      </c>
      <c r="B257" s="22" t="s">
        <v>132</v>
      </c>
      <c r="C257" s="23">
        <v>2014</v>
      </c>
      <c r="D257" s="24">
        <v>1765.5</v>
      </c>
      <c r="E257" s="24">
        <v>1765.25</v>
      </c>
      <c r="F257" s="24">
        <v>0</v>
      </c>
      <c r="G257" s="24">
        <v>0</v>
      </c>
      <c r="H257" s="24">
        <v>0</v>
      </c>
      <c r="I257" s="24">
        <v>0</v>
      </c>
      <c r="J257" s="24">
        <v>1765.5</v>
      </c>
      <c r="K257" s="24">
        <v>1765.25</v>
      </c>
      <c r="L257" s="24">
        <v>0</v>
      </c>
      <c r="M257" s="24">
        <v>0</v>
      </c>
      <c r="N257" s="24">
        <v>100</v>
      </c>
      <c r="O257" s="24">
        <v>99.99</v>
      </c>
      <c r="P257" s="176"/>
      <c r="Q257" s="173"/>
      <c r="R257" s="173"/>
      <c r="S257" s="173"/>
      <c r="T257" s="2"/>
    </row>
    <row r="258" spans="1:20" ht="39" customHeight="1" x14ac:dyDescent="0.25">
      <c r="A258" s="6" t="s">
        <v>133</v>
      </c>
      <c r="B258" s="22" t="s">
        <v>134</v>
      </c>
      <c r="C258" s="23">
        <v>2014</v>
      </c>
      <c r="D258" s="24">
        <v>2500</v>
      </c>
      <c r="E258" s="24">
        <v>2500</v>
      </c>
      <c r="F258" s="24">
        <v>0</v>
      </c>
      <c r="G258" s="24">
        <v>0</v>
      </c>
      <c r="H258" s="24">
        <v>0</v>
      </c>
      <c r="I258" s="24">
        <v>0</v>
      </c>
      <c r="J258" s="24">
        <v>2500</v>
      </c>
      <c r="K258" s="24">
        <v>2500</v>
      </c>
      <c r="L258" s="24">
        <v>0</v>
      </c>
      <c r="M258" s="24">
        <v>0</v>
      </c>
      <c r="N258" s="24">
        <v>100</v>
      </c>
      <c r="O258" s="24">
        <v>100</v>
      </c>
      <c r="P258" s="176"/>
      <c r="Q258" s="173"/>
      <c r="R258" s="173"/>
      <c r="S258" s="173"/>
      <c r="T258" s="2"/>
    </row>
    <row r="259" spans="1:20" ht="41.25" customHeight="1" x14ac:dyDescent="0.25">
      <c r="A259" s="6" t="s">
        <v>135</v>
      </c>
      <c r="B259" s="22" t="s">
        <v>136</v>
      </c>
      <c r="C259" s="23">
        <v>2014</v>
      </c>
      <c r="D259" s="24">
        <v>144</v>
      </c>
      <c r="E259" s="24">
        <v>144</v>
      </c>
      <c r="F259" s="24">
        <v>0</v>
      </c>
      <c r="G259" s="24">
        <v>0</v>
      </c>
      <c r="H259" s="24">
        <v>0</v>
      </c>
      <c r="I259" s="24">
        <v>0</v>
      </c>
      <c r="J259" s="24">
        <v>144</v>
      </c>
      <c r="K259" s="24">
        <v>144</v>
      </c>
      <c r="L259" s="24">
        <v>0</v>
      </c>
      <c r="M259" s="24">
        <v>0</v>
      </c>
      <c r="N259" s="24">
        <v>100</v>
      </c>
      <c r="O259" s="24">
        <v>100</v>
      </c>
      <c r="P259" s="177"/>
      <c r="Q259" s="174"/>
      <c r="R259" s="174"/>
      <c r="S259" s="174"/>
      <c r="T259" s="2"/>
    </row>
    <row r="260" spans="1:20" ht="30" customHeight="1" x14ac:dyDescent="0.25">
      <c r="A260" s="54" t="s">
        <v>127</v>
      </c>
      <c r="B260" s="22" t="s">
        <v>128</v>
      </c>
      <c r="C260" s="68">
        <v>2015</v>
      </c>
      <c r="D260" s="69">
        <v>4935</v>
      </c>
      <c r="E260" s="69">
        <v>5601.79</v>
      </c>
      <c r="F260" s="69">
        <v>0</v>
      </c>
      <c r="G260" s="69">
        <v>0</v>
      </c>
      <c r="H260" s="69">
        <v>0</v>
      </c>
      <c r="I260" s="69">
        <v>0</v>
      </c>
      <c r="J260" s="69">
        <v>4935</v>
      </c>
      <c r="K260" s="69">
        <v>5601.79</v>
      </c>
      <c r="L260" s="69">
        <v>0</v>
      </c>
      <c r="M260" s="69">
        <v>0</v>
      </c>
      <c r="N260" s="69">
        <v>100</v>
      </c>
      <c r="O260" s="69">
        <v>113.5</v>
      </c>
      <c r="P260" s="175" t="s">
        <v>137</v>
      </c>
      <c r="Q260" s="172" t="s">
        <v>368</v>
      </c>
      <c r="R260" s="172" t="s">
        <v>369</v>
      </c>
      <c r="S260" s="172" t="s">
        <v>370</v>
      </c>
      <c r="T260" s="2"/>
    </row>
    <row r="261" spans="1:20" ht="41.25" customHeight="1" x14ac:dyDescent="0.25">
      <c r="A261" s="54" t="s">
        <v>129</v>
      </c>
      <c r="B261" s="22" t="s">
        <v>130</v>
      </c>
      <c r="C261" s="68">
        <v>2015</v>
      </c>
      <c r="D261" s="69">
        <v>850</v>
      </c>
      <c r="E261" s="69">
        <v>240.42</v>
      </c>
      <c r="F261" s="69">
        <v>0</v>
      </c>
      <c r="G261" s="69">
        <v>0</v>
      </c>
      <c r="H261" s="69">
        <v>0</v>
      </c>
      <c r="I261" s="69">
        <v>0</v>
      </c>
      <c r="J261" s="69">
        <v>850</v>
      </c>
      <c r="K261" s="69">
        <v>240.42</v>
      </c>
      <c r="L261" s="69">
        <v>0</v>
      </c>
      <c r="M261" s="69">
        <v>0</v>
      </c>
      <c r="N261" s="69">
        <v>100</v>
      </c>
      <c r="O261" s="69">
        <v>28.3</v>
      </c>
      <c r="P261" s="176"/>
      <c r="Q261" s="173"/>
      <c r="R261" s="173"/>
      <c r="S261" s="173"/>
      <c r="T261" s="2"/>
    </row>
    <row r="262" spans="1:20" ht="41.25" customHeight="1" x14ac:dyDescent="0.25">
      <c r="A262" s="54" t="s">
        <v>131</v>
      </c>
      <c r="B262" s="22" t="s">
        <v>132</v>
      </c>
      <c r="C262" s="68">
        <v>2015</v>
      </c>
      <c r="D262" s="69">
        <v>1730</v>
      </c>
      <c r="E262" s="69">
        <v>1932.71</v>
      </c>
      <c r="F262" s="69">
        <v>0</v>
      </c>
      <c r="G262" s="69">
        <v>0</v>
      </c>
      <c r="H262" s="69">
        <v>0</v>
      </c>
      <c r="I262" s="69">
        <v>0</v>
      </c>
      <c r="J262" s="69">
        <v>1730</v>
      </c>
      <c r="K262" s="69">
        <v>1932.71</v>
      </c>
      <c r="L262" s="69">
        <v>0</v>
      </c>
      <c r="M262" s="69">
        <v>0</v>
      </c>
      <c r="N262" s="69">
        <v>100</v>
      </c>
      <c r="O262" s="69">
        <v>111.72</v>
      </c>
      <c r="P262" s="176"/>
      <c r="Q262" s="173"/>
      <c r="R262" s="173"/>
      <c r="S262" s="173"/>
      <c r="T262" s="2"/>
    </row>
    <row r="263" spans="1:20" ht="41.25" customHeight="1" x14ac:dyDescent="0.25">
      <c r="A263" s="54" t="s">
        <v>133</v>
      </c>
      <c r="B263" s="22" t="s">
        <v>134</v>
      </c>
      <c r="C263" s="68">
        <v>2015</v>
      </c>
      <c r="D263" s="69">
        <v>2500</v>
      </c>
      <c r="E263" s="69">
        <v>2750</v>
      </c>
      <c r="F263" s="69">
        <v>0</v>
      </c>
      <c r="G263" s="69">
        <v>0</v>
      </c>
      <c r="H263" s="69">
        <v>0</v>
      </c>
      <c r="I263" s="69">
        <v>0</v>
      </c>
      <c r="J263" s="69">
        <v>2500</v>
      </c>
      <c r="K263" s="69">
        <v>2750</v>
      </c>
      <c r="L263" s="69">
        <v>0</v>
      </c>
      <c r="M263" s="69">
        <v>0</v>
      </c>
      <c r="N263" s="69">
        <v>100</v>
      </c>
      <c r="O263" s="69">
        <v>110</v>
      </c>
      <c r="P263" s="176"/>
      <c r="Q263" s="173"/>
      <c r="R263" s="173"/>
      <c r="S263" s="173"/>
      <c r="T263" s="2"/>
    </row>
    <row r="264" spans="1:20" ht="41.25" customHeight="1" x14ac:dyDescent="0.25">
      <c r="A264" s="54" t="s">
        <v>135</v>
      </c>
      <c r="B264" s="22" t="s">
        <v>136</v>
      </c>
      <c r="C264" s="68">
        <v>2015</v>
      </c>
      <c r="D264" s="69">
        <v>144</v>
      </c>
      <c r="E264" s="69">
        <v>144</v>
      </c>
      <c r="F264" s="69">
        <v>0</v>
      </c>
      <c r="G264" s="69">
        <v>0</v>
      </c>
      <c r="H264" s="69">
        <v>0</v>
      </c>
      <c r="I264" s="69">
        <v>0</v>
      </c>
      <c r="J264" s="69">
        <v>144</v>
      </c>
      <c r="K264" s="69">
        <v>144</v>
      </c>
      <c r="L264" s="69">
        <v>0</v>
      </c>
      <c r="M264" s="69">
        <v>0</v>
      </c>
      <c r="N264" s="69">
        <v>100</v>
      </c>
      <c r="O264" s="69">
        <v>100</v>
      </c>
      <c r="P264" s="177"/>
      <c r="Q264" s="174"/>
      <c r="R264" s="174"/>
      <c r="S264" s="174"/>
      <c r="T264" s="2"/>
    </row>
    <row r="265" spans="1:20" ht="31.5" customHeight="1" x14ac:dyDescent="0.25">
      <c r="A265" s="152" t="s">
        <v>127</v>
      </c>
      <c r="B265" s="22" t="s">
        <v>128</v>
      </c>
      <c r="C265" s="68">
        <v>2016</v>
      </c>
      <c r="D265" s="69">
        <v>8574.6</v>
      </c>
      <c r="E265" s="69">
        <v>8574.6</v>
      </c>
      <c r="F265" s="69">
        <v>0</v>
      </c>
      <c r="G265" s="69">
        <v>0</v>
      </c>
      <c r="H265" s="69">
        <v>0</v>
      </c>
      <c r="I265" s="69">
        <v>0</v>
      </c>
      <c r="J265" s="69">
        <v>8574.6</v>
      </c>
      <c r="K265" s="69">
        <v>8574.6</v>
      </c>
      <c r="L265" s="69">
        <v>0</v>
      </c>
      <c r="M265" s="69">
        <v>0</v>
      </c>
      <c r="N265" s="69">
        <v>100</v>
      </c>
      <c r="O265" s="69">
        <v>100</v>
      </c>
      <c r="P265" s="175" t="s">
        <v>137</v>
      </c>
      <c r="Q265" s="172" t="s">
        <v>492</v>
      </c>
      <c r="R265" s="172" t="s">
        <v>492</v>
      </c>
      <c r="S265" s="172" t="s">
        <v>493</v>
      </c>
      <c r="T265" s="2"/>
    </row>
    <row r="266" spans="1:20" ht="41.25" customHeight="1" x14ac:dyDescent="0.25">
      <c r="A266" s="152" t="s">
        <v>129</v>
      </c>
      <c r="B266" s="22" t="s">
        <v>130</v>
      </c>
      <c r="C266" s="68">
        <v>2016</v>
      </c>
      <c r="D266" s="69">
        <v>581</v>
      </c>
      <c r="E266" s="69">
        <v>581</v>
      </c>
      <c r="F266" s="69">
        <v>0</v>
      </c>
      <c r="G266" s="69">
        <v>0</v>
      </c>
      <c r="H266" s="69">
        <v>0</v>
      </c>
      <c r="I266" s="69">
        <v>0</v>
      </c>
      <c r="J266" s="69">
        <v>581</v>
      </c>
      <c r="K266" s="69">
        <v>581</v>
      </c>
      <c r="L266" s="69">
        <v>0</v>
      </c>
      <c r="M266" s="69">
        <v>0</v>
      </c>
      <c r="N266" s="69">
        <v>100</v>
      </c>
      <c r="O266" s="69">
        <v>100</v>
      </c>
      <c r="P266" s="176"/>
      <c r="Q266" s="173"/>
      <c r="R266" s="173"/>
      <c r="S266" s="173"/>
      <c r="T266" s="2"/>
    </row>
    <row r="267" spans="1:20" ht="41.25" customHeight="1" x14ac:dyDescent="0.25">
      <c r="A267" s="152" t="s">
        <v>131</v>
      </c>
      <c r="B267" s="22" t="s">
        <v>132</v>
      </c>
      <c r="C267" s="68">
        <v>2016</v>
      </c>
      <c r="D267" s="69">
        <v>1736</v>
      </c>
      <c r="E267" s="69">
        <v>1736</v>
      </c>
      <c r="F267" s="69">
        <v>0</v>
      </c>
      <c r="G267" s="69">
        <v>0</v>
      </c>
      <c r="H267" s="69">
        <v>0</v>
      </c>
      <c r="I267" s="69">
        <v>0</v>
      </c>
      <c r="J267" s="69">
        <v>1736</v>
      </c>
      <c r="K267" s="69">
        <v>1736</v>
      </c>
      <c r="L267" s="69">
        <v>0</v>
      </c>
      <c r="M267" s="69">
        <v>0</v>
      </c>
      <c r="N267" s="69">
        <v>100</v>
      </c>
      <c r="O267" s="69">
        <v>100</v>
      </c>
      <c r="P267" s="176"/>
      <c r="Q267" s="173"/>
      <c r="R267" s="173"/>
      <c r="S267" s="173"/>
      <c r="T267" s="2"/>
    </row>
    <row r="268" spans="1:20" ht="41.25" customHeight="1" x14ac:dyDescent="0.25">
      <c r="A268" s="152" t="s">
        <v>133</v>
      </c>
      <c r="B268" s="22" t="s">
        <v>134</v>
      </c>
      <c r="C268" s="68">
        <v>2016</v>
      </c>
      <c r="D268" s="69">
        <v>2500</v>
      </c>
      <c r="E268" s="69">
        <v>2500</v>
      </c>
      <c r="F268" s="69">
        <v>0</v>
      </c>
      <c r="G268" s="69">
        <v>0</v>
      </c>
      <c r="H268" s="69">
        <v>0</v>
      </c>
      <c r="I268" s="69">
        <v>0</v>
      </c>
      <c r="J268" s="69">
        <v>2500</v>
      </c>
      <c r="K268" s="69">
        <v>2500</v>
      </c>
      <c r="L268" s="69">
        <v>0</v>
      </c>
      <c r="M268" s="69">
        <v>0</v>
      </c>
      <c r="N268" s="69">
        <v>100</v>
      </c>
      <c r="O268" s="69">
        <v>100</v>
      </c>
      <c r="P268" s="176"/>
      <c r="Q268" s="173"/>
      <c r="R268" s="173"/>
      <c r="S268" s="173"/>
      <c r="T268" s="2"/>
    </row>
    <row r="269" spans="1:20" ht="41.25" customHeight="1" x14ac:dyDescent="0.25">
      <c r="A269" s="152" t="s">
        <v>135</v>
      </c>
      <c r="B269" s="22" t="s">
        <v>136</v>
      </c>
      <c r="C269" s="68">
        <v>2016</v>
      </c>
      <c r="D269" s="69">
        <v>144</v>
      </c>
      <c r="E269" s="69">
        <v>144</v>
      </c>
      <c r="F269" s="69">
        <v>0</v>
      </c>
      <c r="G269" s="69">
        <v>0</v>
      </c>
      <c r="H269" s="69">
        <v>0</v>
      </c>
      <c r="I269" s="69">
        <v>0</v>
      </c>
      <c r="J269" s="69">
        <v>144</v>
      </c>
      <c r="K269" s="69">
        <v>144</v>
      </c>
      <c r="L269" s="69">
        <v>0</v>
      </c>
      <c r="M269" s="69">
        <v>0</v>
      </c>
      <c r="N269" s="69">
        <v>100</v>
      </c>
      <c r="O269" s="69">
        <v>100</v>
      </c>
      <c r="P269" s="177"/>
      <c r="Q269" s="174"/>
      <c r="R269" s="174"/>
      <c r="S269" s="174"/>
      <c r="T269" s="2"/>
    </row>
    <row r="270" spans="1:20" ht="18" customHeight="1" x14ac:dyDescent="0.25">
      <c r="A270" s="239" t="s">
        <v>139</v>
      </c>
      <c r="B270" s="242" t="s">
        <v>140</v>
      </c>
      <c r="C270" s="161" t="s">
        <v>455</v>
      </c>
      <c r="D270" s="55">
        <f>SUM(D271:D273)</f>
        <v>2743.7</v>
      </c>
      <c r="E270" s="55">
        <f t="shared" ref="E270:M270" si="83">SUM(E271:E273)</f>
        <v>2287.3199999999997</v>
      </c>
      <c r="F270" s="55">
        <f t="shared" si="83"/>
        <v>0</v>
      </c>
      <c r="G270" s="55">
        <f t="shared" si="83"/>
        <v>0</v>
      </c>
      <c r="H270" s="55">
        <f t="shared" si="83"/>
        <v>0</v>
      </c>
      <c r="I270" s="55">
        <f t="shared" si="83"/>
        <v>0</v>
      </c>
      <c r="J270" s="55">
        <f t="shared" si="83"/>
        <v>2743.7</v>
      </c>
      <c r="K270" s="55">
        <f t="shared" si="83"/>
        <v>2287.3199999999997</v>
      </c>
      <c r="L270" s="55">
        <f t="shared" si="83"/>
        <v>0</v>
      </c>
      <c r="M270" s="55">
        <f t="shared" si="83"/>
        <v>0</v>
      </c>
      <c r="N270" s="55">
        <v>100</v>
      </c>
      <c r="O270" s="55">
        <v>83.37</v>
      </c>
      <c r="P270" s="253" t="s">
        <v>22</v>
      </c>
      <c r="Q270" s="207" t="s">
        <v>22</v>
      </c>
      <c r="R270" s="207" t="s">
        <v>22</v>
      </c>
      <c r="S270" s="207" t="s">
        <v>22</v>
      </c>
      <c r="T270" s="2"/>
    </row>
    <row r="271" spans="1:20" ht="19.5" customHeight="1" x14ac:dyDescent="0.25">
      <c r="A271" s="240"/>
      <c r="B271" s="243"/>
      <c r="C271" s="58">
        <v>2014</v>
      </c>
      <c r="D271" s="55">
        <f>SUM(D274)</f>
        <v>736</v>
      </c>
      <c r="E271" s="55">
        <f t="shared" ref="E271:M271" si="84">SUM(E274)</f>
        <v>643.5</v>
      </c>
      <c r="F271" s="55">
        <f t="shared" si="84"/>
        <v>0</v>
      </c>
      <c r="G271" s="55">
        <f t="shared" si="84"/>
        <v>0</v>
      </c>
      <c r="H271" s="55">
        <f t="shared" si="84"/>
        <v>0</v>
      </c>
      <c r="I271" s="55">
        <f t="shared" si="84"/>
        <v>0</v>
      </c>
      <c r="J271" s="55">
        <f t="shared" si="84"/>
        <v>736</v>
      </c>
      <c r="K271" s="55">
        <f t="shared" si="84"/>
        <v>643.5</v>
      </c>
      <c r="L271" s="55">
        <f t="shared" si="84"/>
        <v>0</v>
      </c>
      <c r="M271" s="55">
        <f t="shared" si="84"/>
        <v>0</v>
      </c>
      <c r="N271" s="55">
        <v>100</v>
      </c>
      <c r="O271" s="55">
        <v>87.43</v>
      </c>
      <c r="P271" s="254"/>
      <c r="Q271" s="208"/>
      <c r="R271" s="208"/>
      <c r="S271" s="208"/>
      <c r="T271" s="2"/>
    </row>
    <row r="272" spans="1:20" ht="18.75" customHeight="1" x14ac:dyDescent="0.25">
      <c r="A272" s="240"/>
      <c r="B272" s="243"/>
      <c r="C272" s="58">
        <v>2015</v>
      </c>
      <c r="D272" s="55">
        <f>SUM(D279)</f>
        <v>773</v>
      </c>
      <c r="E272" s="55">
        <f t="shared" ref="E272:M272" si="85">SUM(E279)</f>
        <v>409.12</v>
      </c>
      <c r="F272" s="55">
        <f t="shared" si="85"/>
        <v>0</v>
      </c>
      <c r="G272" s="55">
        <f t="shared" si="85"/>
        <v>0</v>
      </c>
      <c r="H272" s="55">
        <f t="shared" si="85"/>
        <v>0</v>
      </c>
      <c r="I272" s="55">
        <f t="shared" si="85"/>
        <v>0</v>
      </c>
      <c r="J272" s="55">
        <f t="shared" si="85"/>
        <v>773</v>
      </c>
      <c r="K272" s="55">
        <f t="shared" si="85"/>
        <v>409.12</v>
      </c>
      <c r="L272" s="55">
        <f t="shared" si="85"/>
        <v>0</v>
      </c>
      <c r="M272" s="55">
        <f t="shared" si="85"/>
        <v>0</v>
      </c>
      <c r="N272" s="55">
        <v>100</v>
      </c>
      <c r="O272" s="55">
        <v>52.93</v>
      </c>
      <c r="P272" s="254"/>
      <c r="Q272" s="208"/>
      <c r="R272" s="208"/>
      <c r="S272" s="208"/>
      <c r="T272" s="2"/>
    </row>
    <row r="273" spans="1:20" ht="18.75" customHeight="1" x14ac:dyDescent="0.25">
      <c r="A273" s="241"/>
      <c r="B273" s="244"/>
      <c r="C273" s="139">
        <v>2016</v>
      </c>
      <c r="D273" s="55">
        <f>SUM(D284)</f>
        <v>1234.7</v>
      </c>
      <c r="E273" s="55">
        <f t="shared" ref="E273:M273" si="86">SUM(E284)</f>
        <v>1234.7</v>
      </c>
      <c r="F273" s="55">
        <f t="shared" si="86"/>
        <v>0</v>
      </c>
      <c r="G273" s="55">
        <f t="shared" si="86"/>
        <v>0</v>
      </c>
      <c r="H273" s="55">
        <f t="shared" si="86"/>
        <v>0</v>
      </c>
      <c r="I273" s="55">
        <f t="shared" si="86"/>
        <v>0</v>
      </c>
      <c r="J273" s="55">
        <f t="shared" si="86"/>
        <v>1234.7</v>
      </c>
      <c r="K273" s="55">
        <f t="shared" si="86"/>
        <v>1234.7</v>
      </c>
      <c r="L273" s="55">
        <f t="shared" si="86"/>
        <v>0</v>
      </c>
      <c r="M273" s="55">
        <f t="shared" si="86"/>
        <v>0</v>
      </c>
      <c r="N273" s="55">
        <v>100</v>
      </c>
      <c r="O273" s="55">
        <v>100</v>
      </c>
      <c r="P273" s="255"/>
      <c r="Q273" s="209"/>
      <c r="R273" s="209"/>
      <c r="S273" s="209"/>
      <c r="T273" s="2"/>
    </row>
    <row r="274" spans="1:20" ht="57.75" customHeight="1" x14ac:dyDescent="0.25">
      <c r="A274" s="220"/>
      <c r="B274" s="223" t="s">
        <v>371</v>
      </c>
      <c r="C274" s="223">
        <v>2014</v>
      </c>
      <c r="D274" s="217">
        <v>736</v>
      </c>
      <c r="E274" s="217">
        <v>643.5</v>
      </c>
      <c r="F274" s="217">
        <v>0</v>
      </c>
      <c r="G274" s="217">
        <v>0</v>
      </c>
      <c r="H274" s="217">
        <v>0</v>
      </c>
      <c r="I274" s="217">
        <v>0</v>
      </c>
      <c r="J274" s="217">
        <v>736</v>
      </c>
      <c r="K274" s="217">
        <v>643.5</v>
      </c>
      <c r="L274" s="217">
        <v>0</v>
      </c>
      <c r="M274" s="217">
        <v>0</v>
      </c>
      <c r="N274" s="217">
        <v>100</v>
      </c>
      <c r="O274" s="217">
        <v>87.43</v>
      </c>
      <c r="P274" s="82" t="s">
        <v>141</v>
      </c>
      <c r="Q274" s="81">
        <v>103.1</v>
      </c>
      <c r="R274" s="81">
        <v>172.6</v>
      </c>
      <c r="S274" s="81">
        <v>167.41</v>
      </c>
      <c r="T274" s="2"/>
    </row>
    <row r="275" spans="1:20" ht="70.5" customHeight="1" x14ac:dyDescent="0.25">
      <c r="A275" s="221"/>
      <c r="B275" s="224"/>
      <c r="C275" s="224"/>
      <c r="D275" s="218"/>
      <c r="E275" s="218"/>
      <c r="F275" s="218"/>
      <c r="G275" s="218"/>
      <c r="H275" s="218"/>
      <c r="I275" s="218"/>
      <c r="J275" s="218"/>
      <c r="K275" s="218"/>
      <c r="L275" s="218"/>
      <c r="M275" s="218"/>
      <c r="N275" s="218"/>
      <c r="O275" s="218"/>
      <c r="P275" s="80" t="s">
        <v>142</v>
      </c>
      <c r="Q275" s="81">
        <v>45</v>
      </c>
      <c r="R275" s="81">
        <v>55</v>
      </c>
      <c r="S275" s="81">
        <v>122.22</v>
      </c>
      <c r="T275" s="2"/>
    </row>
    <row r="276" spans="1:20" ht="54.75" customHeight="1" x14ac:dyDescent="0.25">
      <c r="A276" s="221"/>
      <c r="B276" s="224"/>
      <c r="C276" s="224"/>
      <c r="D276" s="218"/>
      <c r="E276" s="218"/>
      <c r="F276" s="218"/>
      <c r="G276" s="218"/>
      <c r="H276" s="218"/>
      <c r="I276" s="218"/>
      <c r="J276" s="218"/>
      <c r="K276" s="218"/>
      <c r="L276" s="218"/>
      <c r="M276" s="218"/>
      <c r="N276" s="218"/>
      <c r="O276" s="218"/>
      <c r="P276" s="80" t="s">
        <v>143</v>
      </c>
      <c r="Q276" s="81">
        <v>60</v>
      </c>
      <c r="R276" s="81">
        <v>70</v>
      </c>
      <c r="S276" s="81">
        <v>116.67</v>
      </c>
      <c r="T276" s="2"/>
    </row>
    <row r="277" spans="1:20" ht="55.5" customHeight="1" x14ac:dyDescent="0.25">
      <c r="A277" s="221"/>
      <c r="B277" s="224"/>
      <c r="C277" s="224"/>
      <c r="D277" s="218"/>
      <c r="E277" s="218"/>
      <c r="F277" s="218"/>
      <c r="G277" s="218"/>
      <c r="H277" s="218"/>
      <c r="I277" s="218"/>
      <c r="J277" s="218"/>
      <c r="K277" s="218"/>
      <c r="L277" s="218"/>
      <c r="M277" s="218"/>
      <c r="N277" s="218"/>
      <c r="O277" s="218"/>
      <c r="P277" s="80" t="s">
        <v>144</v>
      </c>
      <c r="Q277" s="81">
        <v>2</v>
      </c>
      <c r="R277" s="81">
        <v>2</v>
      </c>
      <c r="S277" s="81">
        <v>100</v>
      </c>
      <c r="T277" s="2"/>
    </row>
    <row r="278" spans="1:20" ht="91.5" customHeight="1" x14ac:dyDescent="0.25">
      <c r="A278" s="221"/>
      <c r="B278" s="224"/>
      <c r="C278" s="225"/>
      <c r="D278" s="219"/>
      <c r="E278" s="219"/>
      <c r="F278" s="219"/>
      <c r="G278" s="219"/>
      <c r="H278" s="219"/>
      <c r="I278" s="219"/>
      <c r="J278" s="219"/>
      <c r="K278" s="219"/>
      <c r="L278" s="219"/>
      <c r="M278" s="219"/>
      <c r="N278" s="219"/>
      <c r="O278" s="219"/>
      <c r="P278" s="80" t="s">
        <v>145</v>
      </c>
      <c r="Q278" s="81">
        <v>100</v>
      </c>
      <c r="R278" s="81">
        <v>100</v>
      </c>
      <c r="S278" s="81">
        <v>100</v>
      </c>
      <c r="T278" s="2"/>
    </row>
    <row r="279" spans="1:20" ht="52.5" customHeight="1" x14ac:dyDescent="0.25">
      <c r="A279" s="221"/>
      <c r="B279" s="224"/>
      <c r="C279" s="220">
        <v>2015</v>
      </c>
      <c r="D279" s="217">
        <v>773</v>
      </c>
      <c r="E279" s="217">
        <v>409.12</v>
      </c>
      <c r="F279" s="217">
        <f>SUM(F280+F281+F282+F283+F301)</f>
        <v>0</v>
      </c>
      <c r="G279" s="217">
        <f>SUM(G280+G281+G282+G283+G301)</f>
        <v>0</v>
      </c>
      <c r="H279" s="217">
        <f>SUM(H280+H281+H282+H283+H301)</f>
        <v>0</v>
      </c>
      <c r="I279" s="217">
        <f>SUM(I280+I281+I282+I283+I301)</f>
        <v>0</v>
      </c>
      <c r="J279" s="217">
        <v>773</v>
      </c>
      <c r="K279" s="217">
        <v>409.12</v>
      </c>
      <c r="L279" s="217">
        <f>SUM(L280+L281+L282+L283+L301)</f>
        <v>0</v>
      </c>
      <c r="M279" s="217">
        <f>SUM(M280+M281+M282+M283+M301)</f>
        <v>0</v>
      </c>
      <c r="N279" s="217">
        <v>100</v>
      </c>
      <c r="O279" s="217">
        <v>52.9</v>
      </c>
      <c r="P279" s="82" t="s">
        <v>141</v>
      </c>
      <c r="Q279" s="81">
        <v>108.2</v>
      </c>
      <c r="R279" s="81">
        <v>125.20099999999999</v>
      </c>
      <c r="S279" s="81">
        <v>115.71</v>
      </c>
      <c r="T279" s="2"/>
    </row>
    <row r="280" spans="1:20" ht="62.25" customHeight="1" x14ac:dyDescent="0.25">
      <c r="A280" s="221"/>
      <c r="B280" s="224"/>
      <c r="C280" s="221"/>
      <c r="D280" s="218"/>
      <c r="E280" s="218"/>
      <c r="F280" s="218"/>
      <c r="G280" s="218"/>
      <c r="H280" s="218"/>
      <c r="I280" s="218"/>
      <c r="J280" s="218"/>
      <c r="K280" s="218"/>
      <c r="L280" s="218"/>
      <c r="M280" s="218"/>
      <c r="N280" s="218"/>
      <c r="O280" s="218"/>
      <c r="P280" s="80" t="s">
        <v>142</v>
      </c>
      <c r="Q280" s="81">
        <v>60</v>
      </c>
      <c r="R280" s="81">
        <v>60</v>
      </c>
      <c r="S280" s="81">
        <v>100</v>
      </c>
      <c r="T280" s="2"/>
    </row>
    <row r="281" spans="1:20" ht="50.25" customHeight="1" x14ac:dyDescent="0.25">
      <c r="A281" s="221"/>
      <c r="B281" s="224"/>
      <c r="C281" s="221"/>
      <c r="D281" s="218"/>
      <c r="E281" s="218"/>
      <c r="F281" s="218"/>
      <c r="G281" s="218"/>
      <c r="H281" s="218"/>
      <c r="I281" s="218"/>
      <c r="J281" s="218"/>
      <c r="K281" s="218"/>
      <c r="L281" s="218"/>
      <c r="M281" s="218"/>
      <c r="N281" s="218"/>
      <c r="O281" s="218"/>
      <c r="P281" s="80" t="s">
        <v>143</v>
      </c>
      <c r="Q281" s="81">
        <v>40</v>
      </c>
      <c r="R281" s="81">
        <v>75</v>
      </c>
      <c r="S281" s="81">
        <v>187.5</v>
      </c>
      <c r="T281" s="2"/>
    </row>
    <row r="282" spans="1:20" ht="51.75" customHeight="1" x14ac:dyDescent="0.25">
      <c r="A282" s="221"/>
      <c r="B282" s="224"/>
      <c r="C282" s="221"/>
      <c r="D282" s="218"/>
      <c r="E282" s="218"/>
      <c r="F282" s="218"/>
      <c r="G282" s="218"/>
      <c r="H282" s="218"/>
      <c r="I282" s="218"/>
      <c r="J282" s="218"/>
      <c r="K282" s="218"/>
      <c r="L282" s="218"/>
      <c r="M282" s="218"/>
      <c r="N282" s="218"/>
      <c r="O282" s="218"/>
      <c r="P282" s="80" t="s">
        <v>144</v>
      </c>
      <c r="Q282" s="81">
        <v>2</v>
      </c>
      <c r="R282" s="81">
        <v>2</v>
      </c>
      <c r="S282" s="81">
        <v>100</v>
      </c>
      <c r="T282" s="2"/>
    </row>
    <row r="283" spans="1:20" ht="83.25" customHeight="1" x14ac:dyDescent="0.25">
      <c r="A283" s="221"/>
      <c r="B283" s="224"/>
      <c r="C283" s="222"/>
      <c r="D283" s="219"/>
      <c r="E283" s="219"/>
      <c r="F283" s="219"/>
      <c r="G283" s="219"/>
      <c r="H283" s="219"/>
      <c r="I283" s="219"/>
      <c r="J283" s="219"/>
      <c r="K283" s="219"/>
      <c r="L283" s="219"/>
      <c r="M283" s="219"/>
      <c r="N283" s="219"/>
      <c r="O283" s="219"/>
      <c r="P283" s="80" t="s">
        <v>145</v>
      </c>
      <c r="Q283" s="81">
        <v>100</v>
      </c>
      <c r="R283" s="81">
        <v>100</v>
      </c>
      <c r="S283" s="81">
        <v>100</v>
      </c>
      <c r="T283" s="2"/>
    </row>
    <row r="284" spans="1:20" ht="51.75" customHeight="1" x14ac:dyDescent="0.25">
      <c r="A284" s="221"/>
      <c r="B284" s="224"/>
      <c r="C284" s="220">
        <v>2016</v>
      </c>
      <c r="D284" s="217">
        <v>1234.7</v>
      </c>
      <c r="E284" s="217">
        <v>1234.7</v>
      </c>
      <c r="F284" s="217">
        <f>SUM(F285+F286+F287+F288+F307)</f>
        <v>0</v>
      </c>
      <c r="G284" s="217">
        <f>SUM(G285+G286+G287+G288+G307)</f>
        <v>0</v>
      </c>
      <c r="H284" s="217">
        <f>SUM(H285+H286+H287+H288+H307)</f>
        <v>0</v>
      </c>
      <c r="I284" s="217">
        <f>SUM(I285+I286+I287+I288+I307)</f>
        <v>0</v>
      </c>
      <c r="J284" s="217">
        <v>1234.7</v>
      </c>
      <c r="K284" s="217">
        <v>1234.7</v>
      </c>
      <c r="L284" s="217">
        <f>SUM(L285+L286+L287+L288+L307)</f>
        <v>0</v>
      </c>
      <c r="M284" s="217">
        <f>SUM(M285+M286+M287+M288+M307)</f>
        <v>0</v>
      </c>
      <c r="N284" s="217">
        <v>100</v>
      </c>
      <c r="O284" s="217">
        <v>100</v>
      </c>
      <c r="P284" s="162" t="s">
        <v>141</v>
      </c>
      <c r="Q284" s="81">
        <v>113.6</v>
      </c>
      <c r="R284" s="81">
        <v>98.3</v>
      </c>
      <c r="S284" s="81">
        <v>87</v>
      </c>
      <c r="T284" s="2"/>
    </row>
    <row r="285" spans="1:20" ht="64.5" customHeight="1" x14ac:dyDescent="0.25">
      <c r="A285" s="221"/>
      <c r="B285" s="224"/>
      <c r="C285" s="221"/>
      <c r="D285" s="218"/>
      <c r="E285" s="218"/>
      <c r="F285" s="218"/>
      <c r="G285" s="218"/>
      <c r="H285" s="218"/>
      <c r="I285" s="218"/>
      <c r="J285" s="218"/>
      <c r="K285" s="218"/>
      <c r="L285" s="218"/>
      <c r="M285" s="218"/>
      <c r="N285" s="218"/>
      <c r="O285" s="218"/>
      <c r="P285" s="163" t="s">
        <v>142</v>
      </c>
      <c r="Q285" s="81">
        <v>75</v>
      </c>
      <c r="R285" s="81">
        <v>75</v>
      </c>
      <c r="S285" s="81">
        <v>100</v>
      </c>
      <c r="T285" s="2"/>
    </row>
    <row r="286" spans="1:20" ht="49.5" customHeight="1" x14ac:dyDescent="0.25">
      <c r="A286" s="221"/>
      <c r="B286" s="224"/>
      <c r="C286" s="221"/>
      <c r="D286" s="218"/>
      <c r="E286" s="218"/>
      <c r="F286" s="218"/>
      <c r="G286" s="218"/>
      <c r="H286" s="218"/>
      <c r="I286" s="218"/>
      <c r="J286" s="218"/>
      <c r="K286" s="218"/>
      <c r="L286" s="218"/>
      <c r="M286" s="218"/>
      <c r="N286" s="218"/>
      <c r="O286" s="218"/>
      <c r="P286" s="163" t="s">
        <v>143</v>
      </c>
      <c r="Q286" s="81">
        <v>100</v>
      </c>
      <c r="R286" s="81">
        <v>100</v>
      </c>
      <c r="S286" s="81">
        <v>100</v>
      </c>
      <c r="T286" s="2"/>
    </row>
    <row r="287" spans="1:20" ht="51.75" customHeight="1" x14ac:dyDescent="0.25">
      <c r="A287" s="221"/>
      <c r="B287" s="224"/>
      <c r="C287" s="221"/>
      <c r="D287" s="218"/>
      <c r="E287" s="218"/>
      <c r="F287" s="218"/>
      <c r="G287" s="218"/>
      <c r="H287" s="218"/>
      <c r="I287" s="218"/>
      <c r="J287" s="218"/>
      <c r="K287" s="218"/>
      <c r="L287" s="218"/>
      <c r="M287" s="218"/>
      <c r="N287" s="218"/>
      <c r="O287" s="218"/>
      <c r="P287" s="163" t="s">
        <v>144</v>
      </c>
      <c r="Q287" s="81">
        <v>2</v>
      </c>
      <c r="R287" s="81">
        <v>2</v>
      </c>
      <c r="S287" s="81">
        <v>100</v>
      </c>
      <c r="T287" s="2"/>
    </row>
    <row r="288" spans="1:20" ht="83.25" customHeight="1" x14ac:dyDescent="0.25">
      <c r="A288" s="222"/>
      <c r="B288" s="225"/>
      <c r="C288" s="222"/>
      <c r="D288" s="219"/>
      <c r="E288" s="219"/>
      <c r="F288" s="219"/>
      <c r="G288" s="219"/>
      <c r="H288" s="219"/>
      <c r="I288" s="219"/>
      <c r="J288" s="219"/>
      <c r="K288" s="219"/>
      <c r="L288" s="219"/>
      <c r="M288" s="219"/>
      <c r="N288" s="219"/>
      <c r="O288" s="219"/>
      <c r="P288" s="163" t="s">
        <v>145</v>
      </c>
      <c r="Q288" s="81">
        <v>100</v>
      </c>
      <c r="R288" s="81">
        <v>100</v>
      </c>
      <c r="S288" s="81">
        <v>100</v>
      </c>
      <c r="T288" s="2"/>
    </row>
    <row r="289" spans="1:20" ht="27.75" customHeight="1" x14ac:dyDescent="0.25">
      <c r="A289" s="239" t="s">
        <v>146</v>
      </c>
      <c r="B289" s="242" t="s">
        <v>149</v>
      </c>
      <c r="C289" s="13" t="s">
        <v>455</v>
      </c>
      <c r="D289" s="14">
        <f>SUM(D290:D292)</f>
        <v>2776628.59</v>
      </c>
      <c r="E289" s="14">
        <f t="shared" ref="E289:M289" si="87">SUM(E290:E292)</f>
        <v>3902894.0999999996</v>
      </c>
      <c r="F289" s="14">
        <f t="shared" si="87"/>
        <v>1724370.5899999999</v>
      </c>
      <c r="G289" s="14">
        <f t="shared" si="87"/>
        <v>2610076.8600000003</v>
      </c>
      <c r="H289" s="14">
        <f t="shared" si="87"/>
        <v>877285.5</v>
      </c>
      <c r="I289" s="14">
        <f t="shared" si="87"/>
        <v>1145335.27</v>
      </c>
      <c r="J289" s="14">
        <f t="shared" si="87"/>
        <v>84840.13</v>
      </c>
      <c r="K289" s="14">
        <f t="shared" si="87"/>
        <v>76656.890000000014</v>
      </c>
      <c r="L289" s="14">
        <f t="shared" si="87"/>
        <v>90132.37</v>
      </c>
      <c r="M289" s="14">
        <f t="shared" si="87"/>
        <v>70825.08</v>
      </c>
      <c r="N289" s="14">
        <v>100</v>
      </c>
      <c r="O289" s="14">
        <v>140.56</v>
      </c>
      <c r="P289" s="207" t="s">
        <v>22</v>
      </c>
      <c r="Q289" s="207" t="s">
        <v>22</v>
      </c>
      <c r="R289" s="207" t="s">
        <v>22</v>
      </c>
      <c r="S289" s="207" t="s">
        <v>22</v>
      </c>
      <c r="T289" s="2"/>
    </row>
    <row r="290" spans="1:20" ht="19.5" customHeight="1" x14ac:dyDescent="0.25">
      <c r="A290" s="240"/>
      <c r="B290" s="243"/>
      <c r="C290" s="12">
        <v>2014</v>
      </c>
      <c r="D290" s="14">
        <f>SUM(D294+D349)</f>
        <v>1484564.44</v>
      </c>
      <c r="E290" s="14">
        <f t="shared" ref="E290:M290" si="88">SUM(E294+E349)</f>
        <v>1484564.44</v>
      </c>
      <c r="F290" s="14">
        <f t="shared" si="88"/>
        <v>988496.09</v>
      </c>
      <c r="G290" s="14">
        <f t="shared" si="88"/>
        <v>988496.09</v>
      </c>
      <c r="H290" s="14">
        <f t="shared" si="88"/>
        <v>449957.1</v>
      </c>
      <c r="I290" s="14">
        <f t="shared" si="88"/>
        <v>449957.1</v>
      </c>
      <c r="J290" s="14">
        <f t="shared" si="88"/>
        <v>12731.83</v>
      </c>
      <c r="K290" s="14">
        <f t="shared" si="88"/>
        <v>12731.83</v>
      </c>
      <c r="L290" s="14">
        <f t="shared" si="88"/>
        <v>33379.42</v>
      </c>
      <c r="M290" s="14">
        <f t="shared" si="88"/>
        <v>33379.42</v>
      </c>
      <c r="N290" s="14">
        <v>100</v>
      </c>
      <c r="O290" s="14">
        <v>100</v>
      </c>
      <c r="P290" s="208"/>
      <c r="Q290" s="208"/>
      <c r="R290" s="208"/>
      <c r="S290" s="208"/>
      <c r="T290" s="2"/>
    </row>
    <row r="291" spans="1:20" ht="23.25" customHeight="1" x14ac:dyDescent="0.25">
      <c r="A291" s="240"/>
      <c r="B291" s="243"/>
      <c r="C291" s="12">
        <v>2015</v>
      </c>
      <c r="D291" s="14">
        <f>SUM(D295+D350)</f>
        <v>324480</v>
      </c>
      <c r="E291" s="14">
        <f t="shared" ref="E291:M291" si="89">SUM(E295+E350)</f>
        <v>1450744.4</v>
      </c>
      <c r="F291" s="14">
        <f t="shared" si="89"/>
        <v>97395</v>
      </c>
      <c r="G291" s="14">
        <f t="shared" si="89"/>
        <v>983101.22</v>
      </c>
      <c r="H291" s="14">
        <f t="shared" si="89"/>
        <v>159017</v>
      </c>
      <c r="I291" s="14">
        <f t="shared" si="89"/>
        <v>427066.76</v>
      </c>
      <c r="J291" s="14">
        <f t="shared" si="89"/>
        <v>27215</v>
      </c>
      <c r="K291" s="14">
        <f t="shared" si="89"/>
        <v>19030.79</v>
      </c>
      <c r="L291" s="14">
        <f t="shared" si="89"/>
        <v>40853</v>
      </c>
      <c r="M291" s="14">
        <f t="shared" si="89"/>
        <v>21545.629999999997</v>
      </c>
      <c r="N291" s="14">
        <v>100</v>
      </c>
      <c r="O291" s="14">
        <v>446</v>
      </c>
      <c r="P291" s="208"/>
      <c r="Q291" s="208"/>
      <c r="R291" s="208"/>
      <c r="S291" s="208"/>
      <c r="T291" s="2"/>
    </row>
    <row r="292" spans="1:20" ht="21.75" customHeight="1" x14ac:dyDescent="0.25">
      <c r="A292" s="241"/>
      <c r="B292" s="244"/>
      <c r="C292" s="12">
        <v>2016</v>
      </c>
      <c r="D292" s="14">
        <f>SUM(D296+D351)</f>
        <v>967584.14999999991</v>
      </c>
      <c r="E292" s="14">
        <f t="shared" ref="E292:M292" si="90">SUM(E296+E351)</f>
        <v>967585.26</v>
      </c>
      <c r="F292" s="14">
        <f t="shared" si="90"/>
        <v>638479.5</v>
      </c>
      <c r="G292" s="14">
        <f t="shared" si="90"/>
        <v>638479.55000000005</v>
      </c>
      <c r="H292" s="14">
        <f t="shared" si="90"/>
        <v>268311.40000000002</v>
      </c>
      <c r="I292" s="14">
        <f t="shared" si="90"/>
        <v>268311.41000000003</v>
      </c>
      <c r="J292" s="14">
        <f t="shared" si="90"/>
        <v>44893.3</v>
      </c>
      <c r="K292" s="14">
        <f t="shared" si="90"/>
        <v>44894.270000000004</v>
      </c>
      <c r="L292" s="14">
        <f t="shared" si="90"/>
        <v>15899.95</v>
      </c>
      <c r="M292" s="14">
        <f t="shared" si="90"/>
        <v>15900.03</v>
      </c>
      <c r="N292" s="14">
        <v>100</v>
      </c>
      <c r="O292" s="14">
        <v>100</v>
      </c>
      <c r="P292" s="209"/>
      <c r="Q292" s="209"/>
      <c r="R292" s="209"/>
      <c r="S292" s="209"/>
      <c r="T292" s="2"/>
    </row>
    <row r="293" spans="1:20" ht="26.25" customHeight="1" x14ac:dyDescent="0.25">
      <c r="A293" s="199" t="s">
        <v>147</v>
      </c>
      <c r="B293" s="202" t="s">
        <v>151</v>
      </c>
      <c r="C293" s="17" t="s">
        <v>455</v>
      </c>
      <c r="D293" s="18">
        <f>SUM(D294:D296)</f>
        <v>2156612.7000000002</v>
      </c>
      <c r="E293" s="18">
        <f t="shared" ref="E293:M293" si="91">SUM(E294:E296)</f>
        <v>3407609.9</v>
      </c>
      <c r="F293" s="18">
        <f t="shared" si="91"/>
        <v>1567131.3</v>
      </c>
      <c r="G293" s="18">
        <f t="shared" si="91"/>
        <v>2504523.2999999998</v>
      </c>
      <c r="H293" s="18">
        <f t="shared" si="91"/>
        <v>577339.4</v>
      </c>
      <c r="I293" s="18">
        <f t="shared" si="91"/>
        <v>889805.4</v>
      </c>
      <c r="J293" s="18">
        <f t="shared" si="91"/>
        <v>12142</v>
      </c>
      <c r="K293" s="18">
        <f t="shared" si="91"/>
        <v>13281.2</v>
      </c>
      <c r="L293" s="18">
        <f t="shared" si="91"/>
        <v>0</v>
      </c>
      <c r="M293" s="18">
        <f t="shared" si="91"/>
        <v>0</v>
      </c>
      <c r="N293" s="18">
        <v>100</v>
      </c>
      <c r="O293" s="18">
        <v>158</v>
      </c>
      <c r="P293" s="210" t="s">
        <v>22</v>
      </c>
      <c r="Q293" s="210" t="s">
        <v>22</v>
      </c>
      <c r="R293" s="210" t="s">
        <v>22</v>
      </c>
      <c r="S293" s="210" t="s">
        <v>22</v>
      </c>
      <c r="T293" s="2"/>
    </row>
    <row r="294" spans="1:20" ht="18.75" customHeight="1" x14ac:dyDescent="0.25">
      <c r="A294" s="200"/>
      <c r="B294" s="203"/>
      <c r="C294" s="16">
        <v>2014</v>
      </c>
      <c r="D294" s="18">
        <f>SUM(D298+D305+D330)</f>
        <v>1372098</v>
      </c>
      <c r="E294" s="18">
        <f t="shared" ref="E294:M294" si="92">SUM(E298+E305+E330)</f>
        <v>1372098</v>
      </c>
      <c r="F294" s="18">
        <f t="shared" si="92"/>
        <v>961239</v>
      </c>
      <c r="G294" s="18">
        <f t="shared" si="92"/>
        <v>961239</v>
      </c>
      <c r="H294" s="18">
        <f t="shared" si="92"/>
        <v>406836</v>
      </c>
      <c r="I294" s="18">
        <f t="shared" si="92"/>
        <v>406836</v>
      </c>
      <c r="J294" s="18">
        <f t="shared" si="92"/>
        <v>4023</v>
      </c>
      <c r="K294" s="18">
        <f t="shared" si="92"/>
        <v>4023</v>
      </c>
      <c r="L294" s="18">
        <f t="shared" si="92"/>
        <v>0</v>
      </c>
      <c r="M294" s="18">
        <f t="shared" si="92"/>
        <v>0</v>
      </c>
      <c r="N294" s="18">
        <v>100</v>
      </c>
      <c r="O294" s="18">
        <v>100</v>
      </c>
      <c r="P294" s="211"/>
      <c r="Q294" s="211"/>
      <c r="R294" s="211"/>
      <c r="S294" s="211"/>
      <c r="T294" s="2"/>
    </row>
    <row r="295" spans="1:20" ht="24.75" customHeight="1" x14ac:dyDescent="0.25">
      <c r="A295" s="200"/>
      <c r="B295" s="203"/>
      <c r="C295" s="16">
        <v>2015</v>
      </c>
      <c r="D295" s="18">
        <f>SUM(D299+D313+D336)</f>
        <v>3332</v>
      </c>
      <c r="E295" s="18">
        <f t="shared" ref="E295:M295" si="93">SUM(E299+E313+E336)</f>
        <v>1254329.3999999999</v>
      </c>
      <c r="F295" s="18">
        <f t="shared" si="93"/>
        <v>0</v>
      </c>
      <c r="G295" s="18">
        <f t="shared" si="93"/>
        <v>937392</v>
      </c>
      <c r="H295" s="18">
        <f t="shared" si="93"/>
        <v>0</v>
      </c>
      <c r="I295" s="18">
        <f t="shared" si="93"/>
        <v>312466</v>
      </c>
      <c r="J295" s="18">
        <f t="shared" si="93"/>
        <v>3332</v>
      </c>
      <c r="K295" s="18">
        <f t="shared" si="93"/>
        <v>4471.3999999999996</v>
      </c>
      <c r="L295" s="18">
        <f t="shared" si="93"/>
        <v>0</v>
      </c>
      <c r="M295" s="18">
        <f t="shared" si="93"/>
        <v>0</v>
      </c>
      <c r="N295" s="18">
        <v>100</v>
      </c>
      <c r="O295" s="18" t="s">
        <v>375</v>
      </c>
      <c r="P295" s="211"/>
      <c r="Q295" s="211"/>
      <c r="R295" s="211"/>
      <c r="S295" s="211"/>
      <c r="T295" s="2"/>
    </row>
    <row r="296" spans="1:20" ht="22.5" customHeight="1" x14ac:dyDescent="0.25">
      <c r="A296" s="201"/>
      <c r="B296" s="204"/>
      <c r="C296" s="16">
        <v>2016</v>
      </c>
      <c r="D296" s="18">
        <f>SUM(D300+D321+D342)</f>
        <v>781182.7</v>
      </c>
      <c r="E296" s="18">
        <f t="shared" ref="E296:M296" si="94">SUM(E300+E321+E342)</f>
        <v>781182.5</v>
      </c>
      <c r="F296" s="18">
        <f t="shared" si="94"/>
        <v>605892.30000000005</v>
      </c>
      <c r="G296" s="18">
        <f t="shared" si="94"/>
        <v>605892.30000000005</v>
      </c>
      <c r="H296" s="18">
        <f t="shared" si="94"/>
        <v>170503.4</v>
      </c>
      <c r="I296" s="18">
        <f t="shared" si="94"/>
        <v>170503.4</v>
      </c>
      <c r="J296" s="18">
        <f t="shared" si="94"/>
        <v>4787</v>
      </c>
      <c r="K296" s="18">
        <f t="shared" si="94"/>
        <v>4786.8</v>
      </c>
      <c r="L296" s="18">
        <f t="shared" si="94"/>
        <v>0</v>
      </c>
      <c r="M296" s="18">
        <f t="shared" si="94"/>
        <v>0</v>
      </c>
      <c r="N296" s="18">
        <v>100</v>
      </c>
      <c r="O296" s="18">
        <v>100</v>
      </c>
      <c r="P296" s="212"/>
      <c r="Q296" s="212"/>
      <c r="R296" s="212"/>
      <c r="S296" s="212"/>
      <c r="T296" s="2"/>
    </row>
    <row r="297" spans="1:20" ht="20.25" customHeight="1" x14ac:dyDescent="0.25">
      <c r="A297" s="190" t="s">
        <v>372</v>
      </c>
      <c r="B297" s="193" t="s">
        <v>152</v>
      </c>
      <c r="C297" s="20" t="s">
        <v>455</v>
      </c>
      <c r="D297" s="21">
        <f>SUM(D298:D300)</f>
        <v>12142</v>
      </c>
      <c r="E297" s="21">
        <f t="shared" ref="E297:M297" si="95">SUM(E298:E300)</f>
        <v>13281.2</v>
      </c>
      <c r="F297" s="21">
        <f t="shared" si="95"/>
        <v>0</v>
      </c>
      <c r="G297" s="21">
        <f t="shared" si="95"/>
        <v>0</v>
      </c>
      <c r="H297" s="21">
        <f t="shared" si="95"/>
        <v>0</v>
      </c>
      <c r="I297" s="21">
        <f t="shared" si="95"/>
        <v>0</v>
      </c>
      <c r="J297" s="21">
        <f t="shared" si="95"/>
        <v>12142</v>
      </c>
      <c r="K297" s="21">
        <f t="shared" si="95"/>
        <v>13281.2</v>
      </c>
      <c r="L297" s="21">
        <f t="shared" si="95"/>
        <v>0</v>
      </c>
      <c r="M297" s="21">
        <f t="shared" si="95"/>
        <v>0</v>
      </c>
      <c r="N297" s="21">
        <v>100</v>
      </c>
      <c r="O297" s="21">
        <v>109.38</v>
      </c>
      <c r="P297" s="213" t="s">
        <v>22</v>
      </c>
      <c r="Q297" s="213" t="s">
        <v>22</v>
      </c>
      <c r="R297" s="213" t="s">
        <v>22</v>
      </c>
      <c r="S297" s="213" t="s">
        <v>22</v>
      </c>
      <c r="T297" s="2"/>
    </row>
    <row r="298" spans="1:20" ht="18.75" customHeight="1" x14ac:dyDescent="0.25">
      <c r="A298" s="191"/>
      <c r="B298" s="194"/>
      <c r="C298" s="20">
        <v>2014</v>
      </c>
      <c r="D298" s="21">
        <f>SUM(D301)</f>
        <v>4023</v>
      </c>
      <c r="E298" s="21">
        <f t="shared" ref="E298:M298" si="96">SUM(E301)</f>
        <v>4023</v>
      </c>
      <c r="F298" s="21">
        <f t="shared" si="96"/>
        <v>0</v>
      </c>
      <c r="G298" s="21">
        <f t="shared" si="96"/>
        <v>0</v>
      </c>
      <c r="H298" s="21">
        <f t="shared" si="96"/>
        <v>0</v>
      </c>
      <c r="I298" s="21">
        <f t="shared" si="96"/>
        <v>0</v>
      </c>
      <c r="J298" s="21">
        <f t="shared" si="96"/>
        <v>4023</v>
      </c>
      <c r="K298" s="21">
        <f t="shared" si="96"/>
        <v>4023</v>
      </c>
      <c r="L298" s="21">
        <f t="shared" si="96"/>
        <v>0</v>
      </c>
      <c r="M298" s="21">
        <f t="shared" si="96"/>
        <v>0</v>
      </c>
      <c r="N298" s="21">
        <v>100</v>
      </c>
      <c r="O298" s="21">
        <v>100</v>
      </c>
      <c r="P298" s="214"/>
      <c r="Q298" s="214"/>
      <c r="R298" s="214"/>
      <c r="S298" s="214"/>
      <c r="T298" s="2"/>
    </row>
    <row r="299" spans="1:20" ht="21.75" customHeight="1" x14ac:dyDescent="0.25">
      <c r="A299" s="191"/>
      <c r="B299" s="194"/>
      <c r="C299" s="20">
        <v>2015</v>
      </c>
      <c r="D299" s="21">
        <f>SUM(D302)</f>
        <v>3332</v>
      </c>
      <c r="E299" s="21">
        <f t="shared" ref="E299:M299" si="97">SUM(E302)</f>
        <v>4471.3999999999996</v>
      </c>
      <c r="F299" s="21">
        <f t="shared" si="97"/>
        <v>0</v>
      </c>
      <c r="G299" s="21">
        <f t="shared" si="97"/>
        <v>0</v>
      </c>
      <c r="H299" s="21">
        <f t="shared" si="97"/>
        <v>0</v>
      </c>
      <c r="I299" s="21">
        <f t="shared" si="97"/>
        <v>0</v>
      </c>
      <c r="J299" s="21">
        <f t="shared" si="97"/>
        <v>3332</v>
      </c>
      <c r="K299" s="21">
        <f t="shared" si="97"/>
        <v>4471.3999999999996</v>
      </c>
      <c r="L299" s="21">
        <f t="shared" si="97"/>
        <v>0</v>
      </c>
      <c r="M299" s="21">
        <f t="shared" si="97"/>
        <v>0</v>
      </c>
      <c r="N299" s="21">
        <v>100</v>
      </c>
      <c r="O299" s="21">
        <v>134.19999999999999</v>
      </c>
      <c r="P299" s="214"/>
      <c r="Q299" s="214"/>
      <c r="R299" s="214"/>
      <c r="S299" s="214"/>
      <c r="T299" s="2"/>
    </row>
    <row r="300" spans="1:20" ht="21.75" customHeight="1" x14ac:dyDescent="0.25">
      <c r="A300" s="192"/>
      <c r="B300" s="195"/>
      <c r="C300" s="20">
        <v>2016</v>
      </c>
      <c r="D300" s="21">
        <f>SUM(D303)</f>
        <v>4787</v>
      </c>
      <c r="E300" s="21">
        <f t="shared" ref="E300:M300" si="98">SUM(E303)</f>
        <v>4786.8</v>
      </c>
      <c r="F300" s="21">
        <f t="shared" si="98"/>
        <v>0</v>
      </c>
      <c r="G300" s="21">
        <f t="shared" si="98"/>
        <v>0</v>
      </c>
      <c r="H300" s="21">
        <f t="shared" si="98"/>
        <v>0</v>
      </c>
      <c r="I300" s="21">
        <f t="shared" si="98"/>
        <v>0</v>
      </c>
      <c r="J300" s="21">
        <f t="shared" si="98"/>
        <v>4787</v>
      </c>
      <c r="K300" s="21">
        <f t="shared" si="98"/>
        <v>4786.8</v>
      </c>
      <c r="L300" s="21">
        <f t="shared" si="98"/>
        <v>0</v>
      </c>
      <c r="M300" s="21">
        <f t="shared" si="98"/>
        <v>0</v>
      </c>
      <c r="N300" s="21">
        <v>100</v>
      </c>
      <c r="O300" s="21">
        <v>100</v>
      </c>
      <c r="P300" s="215"/>
      <c r="Q300" s="215"/>
      <c r="R300" s="215"/>
      <c r="S300" s="215"/>
      <c r="T300" s="2"/>
    </row>
    <row r="301" spans="1:20" ht="74.25" customHeight="1" x14ac:dyDescent="0.25">
      <c r="A301" s="205"/>
      <c r="B301" s="175" t="s">
        <v>153</v>
      </c>
      <c r="C301" s="8">
        <v>2014</v>
      </c>
      <c r="D301" s="93">
        <v>4023</v>
      </c>
      <c r="E301" s="93">
        <v>4023</v>
      </c>
      <c r="F301" s="93">
        <v>0</v>
      </c>
      <c r="G301" s="93">
        <v>0</v>
      </c>
      <c r="H301" s="93">
        <v>0</v>
      </c>
      <c r="I301" s="93">
        <v>0</v>
      </c>
      <c r="J301" s="93">
        <v>4023</v>
      </c>
      <c r="K301" s="93">
        <v>4023</v>
      </c>
      <c r="L301" s="93">
        <v>0</v>
      </c>
      <c r="M301" s="93">
        <v>0</v>
      </c>
      <c r="N301" s="93">
        <v>100</v>
      </c>
      <c r="O301" s="93">
        <v>100</v>
      </c>
      <c r="P301" s="23" t="s">
        <v>337</v>
      </c>
      <c r="Q301" s="10">
        <v>4023</v>
      </c>
      <c r="R301" s="10">
        <v>4023</v>
      </c>
      <c r="S301" s="10">
        <v>100</v>
      </c>
      <c r="T301" s="2"/>
    </row>
    <row r="302" spans="1:20" ht="74.25" customHeight="1" x14ac:dyDescent="0.25">
      <c r="A302" s="216"/>
      <c r="B302" s="176"/>
      <c r="C302" s="56">
        <v>2015</v>
      </c>
      <c r="D302" s="60">
        <v>3332</v>
      </c>
      <c r="E302" s="60">
        <v>4471.3999999999996</v>
      </c>
      <c r="F302" s="60">
        <v>0</v>
      </c>
      <c r="G302" s="60">
        <v>0</v>
      </c>
      <c r="H302" s="60">
        <v>0</v>
      </c>
      <c r="I302" s="60">
        <v>0</v>
      </c>
      <c r="J302" s="60">
        <v>3332</v>
      </c>
      <c r="K302" s="60">
        <v>4471.3999999999996</v>
      </c>
      <c r="L302" s="60">
        <v>0</v>
      </c>
      <c r="M302" s="60">
        <v>0</v>
      </c>
      <c r="N302" s="60">
        <v>100</v>
      </c>
      <c r="O302" s="60">
        <v>134.19999999999999</v>
      </c>
      <c r="P302" s="23" t="s">
        <v>337</v>
      </c>
      <c r="Q302" s="59">
        <v>3332</v>
      </c>
      <c r="R302" s="59">
        <v>4471.3999999999996</v>
      </c>
      <c r="S302" s="59">
        <v>134.19999999999999</v>
      </c>
      <c r="T302" s="2"/>
    </row>
    <row r="303" spans="1:20" ht="74.25" customHeight="1" x14ac:dyDescent="0.25">
      <c r="A303" s="206"/>
      <c r="B303" s="177"/>
      <c r="C303" s="128">
        <v>2016</v>
      </c>
      <c r="D303" s="151">
        <v>4787</v>
      </c>
      <c r="E303" s="151">
        <v>4786.8</v>
      </c>
      <c r="F303" s="151">
        <v>0</v>
      </c>
      <c r="G303" s="151">
        <v>0</v>
      </c>
      <c r="H303" s="151">
        <v>0</v>
      </c>
      <c r="I303" s="151">
        <v>0</v>
      </c>
      <c r="J303" s="151">
        <v>4787</v>
      </c>
      <c r="K303" s="151">
        <v>4786.8</v>
      </c>
      <c r="L303" s="151">
        <v>0</v>
      </c>
      <c r="M303" s="151">
        <v>0</v>
      </c>
      <c r="N303" s="151">
        <v>100</v>
      </c>
      <c r="O303" s="151">
        <v>100</v>
      </c>
      <c r="P303" s="23" t="s">
        <v>337</v>
      </c>
      <c r="Q303" s="152">
        <v>4787</v>
      </c>
      <c r="R303" s="152">
        <v>4786.8</v>
      </c>
      <c r="S303" s="152">
        <v>100</v>
      </c>
      <c r="T303" s="2"/>
    </row>
    <row r="304" spans="1:20" ht="24" customHeight="1" x14ac:dyDescent="0.25">
      <c r="A304" s="190" t="s">
        <v>494</v>
      </c>
      <c r="B304" s="193" t="s">
        <v>338</v>
      </c>
      <c r="C304" s="62" t="s">
        <v>455</v>
      </c>
      <c r="D304" s="94">
        <f>SUM(D305+D313+D321)</f>
        <v>702469.2</v>
      </c>
      <c r="E304" s="94">
        <f t="shared" ref="E304:M304" si="99">SUM(E305+E313+E321)</f>
        <v>1025724.2</v>
      </c>
      <c r="F304" s="94">
        <f t="shared" si="99"/>
        <v>562416.30000000005</v>
      </c>
      <c r="G304" s="94">
        <f t="shared" si="99"/>
        <v>791778.3</v>
      </c>
      <c r="H304" s="94">
        <f t="shared" si="99"/>
        <v>140052.9</v>
      </c>
      <c r="I304" s="94">
        <f t="shared" si="99"/>
        <v>233945.9</v>
      </c>
      <c r="J304" s="94">
        <f t="shared" si="99"/>
        <v>0</v>
      </c>
      <c r="K304" s="94">
        <f t="shared" si="99"/>
        <v>0</v>
      </c>
      <c r="L304" s="94">
        <f t="shared" si="99"/>
        <v>0</v>
      </c>
      <c r="M304" s="94">
        <f t="shared" si="99"/>
        <v>0</v>
      </c>
      <c r="N304" s="94">
        <v>100</v>
      </c>
      <c r="O304" s="94">
        <v>146.02000000000001</v>
      </c>
      <c r="P304" s="20"/>
      <c r="Q304" s="19"/>
      <c r="R304" s="19"/>
      <c r="S304" s="19"/>
      <c r="T304" s="2"/>
    </row>
    <row r="305" spans="1:20" ht="28.5" customHeight="1" x14ac:dyDescent="0.25">
      <c r="A305" s="191"/>
      <c r="B305" s="194"/>
      <c r="C305" s="196">
        <v>2014</v>
      </c>
      <c r="D305" s="184">
        <v>429912</v>
      </c>
      <c r="E305" s="184">
        <v>429912</v>
      </c>
      <c r="F305" s="184">
        <v>340520</v>
      </c>
      <c r="G305" s="184">
        <v>340520</v>
      </c>
      <c r="H305" s="184">
        <v>89392</v>
      </c>
      <c r="I305" s="184">
        <v>89392</v>
      </c>
      <c r="J305" s="184">
        <f t="shared" ref="J305:M305" si="100">SUM(J306)</f>
        <v>0</v>
      </c>
      <c r="K305" s="184">
        <f t="shared" si="100"/>
        <v>0</v>
      </c>
      <c r="L305" s="184">
        <f t="shared" si="100"/>
        <v>0</v>
      </c>
      <c r="M305" s="184">
        <f t="shared" si="100"/>
        <v>0</v>
      </c>
      <c r="N305" s="184">
        <v>100</v>
      </c>
      <c r="O305" s="184">
        <v>100</v>
      </c>
      <c r="P305" s="23" t="s">
        <v>339</v>
      </c>
      <c r="Q305" s="36">
        <v>133211</v>
      </c>
      <c r="R305" s="36">
        <v>118507</v>
      </c>
      <c r="S305" s="19">
        <v>89</v>
      </c>
      <c r="T305" s="2"/>
    </row>
    <row r="306" spans="1:20" ht="29.25" customHeight="1" x14ac:dyDescent="0.25">
      <c r="A306" s="191"/>
      <c r="B306" s="194"/>
      <c r="C306" s="197"/>
      <c r="D306" s="189"/>
      <c r="E306" s="189"/>
      <c r="F306" s="189"/>
      <c r="G306" s="189"/>
      <c r="H306" s="189"/>
      <c r="I306" s="189"/>
      <c r="J306" s="189"/>
      <c r="K306" s="189"/>
      <c r="L306" s="189"/>
      <c r="M306" s="189"/>
      <c r="N306" s="189"/>
      <c r="O306" s="189"/>
      <c r="P306" s="23" t="s">
        <v>340</v>
      </c>
      <c r="Q306" s="36">
        <v>184074</v>
      </c>
      <c r="R306" s="36">
        <v>71578</v>
      </c>
      <c r="S306" s="36">
        <v>38.9</v>
      </c>
      <c r="T306" s="2"/>
    </row>
    <row r="307" spans="1:20" ht="29.25" customHeight="1" x14ac:dyDescent="0.25">
      <c r="A307" s="191"/>
      <c r="B307" s="194"/>
      <c r="C307" s="197"/>
      <c r="D307" s="189"/>
      <c r="E307" s="189"/>
      <c r="F307" s="189"/>
      <c r="G307" s="189"/>
      <c r="H307" s="189"/>
      <c r="I307" s="189"/>
      <c r="J307" s="189"/>
      <c r="K307" s="189"/>
      <c r="L307" s="189"/>
      <c r="M307" s="189"/>
      <c r="N307" s="189"/>
      <c r="O307" s="189"/>
      <c r="P307" s="23" t="s">
        <v>341</v>
      </c>
      <c r="Q307" s="36">
        <v>14884</v>
      </c>
      <c r="R307" s="36">
        <v>14021</v>
      </c>
      <c r="S307" s="36">
        <v>94.2</v>
      </c>
      <c r="T307" s="2"/>
    </row>
    <row r="308" spans="1:20" ht="24" customHeight="1" x14ac:dyDescent="0.25">
      <c r="A308" s="191"/>
      <c r="B308" s="194"/>
      <c r="C308" s="197"/>
      <c r="D308" s="189"/>
      <c r="E308" s="189"/>
      <c r="F308" s="189"/>
      <c r="G308" s="189"/>
      <c r="H308" s="189"/>
      <c r="I308" s="189"/>
      <c r="J308" s="189"/>
      <c r="K308" s="189"/>
      <c r="L308" s="189"/>
      <c r="M308" s="189"/>
      <c r="N308" s="189"/>
      <c r="O308" s="189"/>
      <c r="P308" s="23" t="s">
        <v>342</v>
      </c>
      <c r="Q308" s="36">
        <v>39800</v>
      </c>
      <c r="R308" s="36">
        <v>39800</v>
      </c>
      <c r="S308" s="36">
        <v>100</v>
      </c>
      <c r="T308" s="2"/>
    </row>
    <row r="309" spans="1:20" ht="38.25" customHeight="1" x14ac:dyDescent="0.25">
      <c r="A309" s="191"/>
      <c r="B309" s="194"/>
      <c r="C309" s="197"/>
      <c r="D309" s="189"/>
      <c r="E309" s="189"/>
      <c r="F309" s="189"/>
      <c r="G309" s="189"/>
      <c r="H309" s="189"/>
      <c r="I309" s="189"/>
      <c r="J309" s="189"/>
      <c r="K309" s="189"/>
      <c r="L309" s="189"/>
      <c r="M309" s="189"/>
      <c r="N309" s="189"/>
      <c r="O309" s="189"/>
      <c r="P309" s="41" t="s">
        <v>343</v>
      </c>
      <c r="Q309" s="36">
        <v>55535</v>
      </c>
      <c r="R309" s="36">
        <v>38303</v>
      </c>
      <c r="S309" s="36">
        <v>69</v>
      </c>
      <c r="T309" s="2"/>
    </row>
    <row r="310" spans="1:20" ht="38.25" customHeight="1" x14ac:dyDescent="0.25">
      <c r="A310" s="191"/>
      <c r="B310" s="194"/>
      <c r="C310" s="197"/>
      <c r="D310" s="189"/>
      <c r="E310" s="189"/>
      <c r="F310" s="189"/>
      <c r="G310" s="189"/>
      <c r="H310" s="189"/>
      <c r="I310" s="189"/>
      <c r="J310" s="189"/>
      <c r="K310" s="189"/>
      <c r="L310" s="189"/>
      <c r="M310" s="189"/>
      <c r="N310" s="189"/>
      <c r="O310" s="189"/>
      <c r="P310" s="41" t="s">
        <v>344</v>
      </c>
      <c r="Q310" s="36">
        <v>73400</v>
      </c>
      <c r="R310" s="36">
        <v>64167</v>
      </c>
      <c r="S310" s="36">
        <v>87.4</v>
      </c>
      <c r="T310" s="2"/>
    </row>
    <row r="311" spans="1:20" ht="24" customHeight="1" x14ac:dyDescent="0.25">
      <c r="A311" s="191"/>
      <c r="B311" s="194"/>
      <c r="C311" s="197"/>
      <c r="D311" s="189"/>
      <c r="E311" s="189"/>
      <c r="F311" s="189"/>
      <c r="G311" s="189"/>
      <c r="H311" s="189"/>
      <c r="I311" s="189"/>
      <c r="J311" s="189"/>
      <c r="K311" s="189"/>
      <c r="L311" s="189"/>
      <c r="M311" s="189"/>
      <c r="N311" s="189"/>
      <c r="O311" s="189"/>
      <c r="P311" s="41" t="s">
        <v>345</v>
      </c>
      <c r="Q311" s="36">
        <v>18677</v>
      </c>
      <c r="R311" s="36">
        <v>18791</v>
      </c>
      <c r="S311" s="36">
        <v>100.6</v>
      </c>
      <c r="T311" s="2"/>
    </row>
    <row r="312" spans="1:20" ht="15" customHeight="1" x14ac:dyDescent="0.25">
      <c r="A312" s="191"/>
      <c r="B312" s="194"/>
      <c r="C312" s="198"/>
      <c r="D312" s="185"/>
      <c r="E312" s="185"/>
      <c r="F312" s="185"/>
      <c r="G312" s="185"/>
      <c r="H312" s="185"/>
      <c r="I312" s="185"/>
      <c r="J312" s="185"/>
      <c r="K312" s="185"/>
      <c r="L312" s="185"/>
      <c r="M312" s="185"/>
      <c r="N312" s="185"/>
      <c r="O312" s="185"/>
      <c r="P312" s="41" t="s">
        <v>346</v>
      </c>
      <c r="Q312" s="36">
        <v>429912</v>
      </c>
      <c r="R312" s="36">
        <v>429912</v>
      </c>
      <c r="S312" s="36">
        <v>100</v>
      </c>
      <c r="T312" s="2"/>
    </row>
    <row r="313" spans="1:20" ht="28.5" customHeight="1" x14ac:dyDescent="0.25">
      <c r="A313" s="191"/>
      <c r="B313" s="194"/>
      <c r="C313" s="196">
        <v>2015</v>
      </c>
      <c r="D313" s="184">
        <v>0</v>
      </c>
      <c r="E313" s="184">
        <v>323255</v>
      </c>
      <c r="F313" s="184">
        <v>0</v>
      </c>
      <c r="G313" s="184">
        <v>229362</v>
      </c>
      <c r="H313" s="184">
        <v>0</v>
      </c>
      <c r="I313" s="184">
        <v>93893</v>
      </c>
      <c r="J313" s="184">
        <v>0</v>
      </c>
      <c r="K313" s="184">
        <v>0</v>
      </c>
      <c r="L313" s="184">
        <f t="shared" ref="L313:M313" si="101">SUM(L314)</f>
        <v>0</v>
      </c>
      <c r="M313" s="184">
        <f t="shared" si="101"/>
        <v>0</v>
      </c>
      <c r="N313" s="184">
        <v>0</v>
      </c>
      <c r="O313" s="184">
        <v>100</v>
      </c>
      <c r="P313" s="8" t="s">
        <v>339</v>
      </c>
      <c r="Q313" s="59">
        <v>134686</v>
      </c>
      <c r="R313" s="59">
        <v>140287</v>
      </c>
      <c r="S313" s="59">
        <v>104.2</v>
      </c>
      <c r="T313" s="2"/>
    </row>
    <row r="314" spans="1:20" ht="25.5" customHeight="1" x14ac:dyDescent="0.25">
      <c r="A314" s="191"/>
      <c r="B314" s="194"/>
      <c r="C314" s="197"/>
      <c r="D314" s="189"/>
      <c r="E314" s="189"/>
      <c r="F314" s="189"/>
      <c r="G314" s="189"/>
      <c r="H314" s="189"/>
      <c r="I314" s="189"/>
      <c r="J314" s="189"/>
      <c r="K314" s="189"/>
      <c r="L314" s="189"/>
      <c r="M314" s="189"/>
      <c r="N314" s="189"/>
      <c r="O314" s="189"/>
      <c r="P314" s="8" t="s">
        <v>340</v>
      </c>
      <c r="Q314" s="59">
        <v>208900</v>
      </c>
      <c r="R314" s="59">
        <v>191426</v>
      </c>
      <c r="S314" s="59">
        <v>91.6</v>
      </c>
      <c r="T314" s="2"/>
    </row>
    <row r="315" spans="1:20" ht="27.75" customHeight="1" x14ac:dyDescent="0.25">
      <c r="A315" s="191"/>
      <c r="B315" s="194"/>
      <c r="C315" s="197"/>
      <c r="D315" s="189"/>
      <c r="E315" s="189"/>
      <c r="F315" s="189"/>
      <c r="G315" s="189"/>
      <c r="H315" s="189"/>
      <c r="I315" s="189"/>
      <c r="J315" s="189"/>
      <c r="K315" s="189"/>
      <c r="L315" s="189"/>
      <c r="M315" s="189"/>
      <c r="N315" s="189"/>
      <c r="O315" s="189"/>
      <c r="P315" s="8" t="s">
        <v>341</v>
      </c>
      <c r="Q315" s="59">
        <v>14940</v>
      </c>
      <c r="R315" s="59">
        <v>15878</v>
      </c>
      <c r="S315" s="59">
        <v>106.3</v>
      </c>
      <c r="T315" s="2"/>
    </row>
    <row r="316" spans="1:20" ht="15.75" customHeight="1" x14ac:dyDescent="0.25">
      <c r="A316" s="191"/>
      <c r="B316" s="194"/>
      <c r="C316" s="197"/>
      <c r="D316" s="189"/>
      <c r="E316" s="189"/>
      <c r="F316" s="189"/>
      <c r="G316" s="189"/>
      <c r="H316" s="189"/>
      <c r="I316" s="189"/>
      <c r="J316" s="189"/>
      <c r="K316" s="189"/>
      <c r="L316" s="189"/>
      <c r="M316" s="189"/>
      <c r="N316" s="189"/>
      <c r="O316" s="189"/>
      <c r="P316" s="8" t="s">
        <v>342</v>
      </c>
      <c r="Q316" s="59">
        <v>40000</v>
      </c>
      <c r="R316" s="59">
        <v>40000</v>
      </c>
      <c r="S316" s="59">
        <v>100</v>
      </c>
      <c r="T316" s="2"/>
    </row>
    <row r="317" spans="1:20" ht="37.5" customHeight="1" x14ac:dyDescent="0.25">
      <c r="A317" s="191"/>
      <c r="B317" s="194"/>
      <c r="C317" s="197"/>
      <c r="D317" s="189"/>
      <c r="E317" s="189"/>
      <c r="F317" s="189"/>
      <c r="G317" s="189"/>
      <c r="H317" s="189"/>
      <c r="I317" s="189"/>
      <c r="J317" s="189"/>
      <c r="K317" s="189"/>
      <c r="L317" s="189"/>
      <c r="M317" s="189"/>
      <c r="N317" s="189"/>
      <c r="O317" s="189"/>
      <c r="P317" s="41" t="s">
        <v>343</v>
      </c>
      <c r="Q317" s="59">
        <v>55535</v>
      </c>
      <c r="R317" s="59">
        <v>46917</v>
      </c>
      <c r="S317" s="59">
        <v>84.4</v>
      </c>
      <c r="T317" s="2"/>
    </row>
    <row r="318" spans="1:20" ht="35.25" customHeight="1" x14ac:dyDescent="0.25">
      <c r="A318" s="191"/>
      <c r="B318" s="194"/>
      <c r="C318" s="197"/>
      <c r="D318" s="189"/>
      <c r="E318" s="189"/>
      <c r="F318" s="189"/>
      <c r="G318" s="189"/>
      <c r="H318" s="189"/>
      <c r="I318" s="189"/>
      <c r="J318" s="189"/>
      <c r="K318" s="189"/>
      <c r="L318" s="189"/>
      <c r="M318" s="189"/>
      <c r="N318" s="189"/>
      <c r="O318" s="189"/>
      <c r="P318" s="41" t="s">
        <v>344</v>
      </c>
      <c r="Q318" s="59">
        <v>79000</v>
      </c>
      <c r="R318" s="59">
        <v>58008</v>
      </c>
      <c r="S318" s="59">
        <v>73.400000000000006</v>
      </c>
      <c r="T318" s="2"/>
    </row>
    <row r="319" spans="1:20" ht="26.25" customHeight="1" x14ac:dyDescent="0.25">
      <c r="A319" s="191"/>
      <c r="B319" s="194"/>
      <c r="C319" s="197"/>
      <c r="D319" s="189"/>
      <c r="E319" s="189"/>
      <c r="F319" s="189"/>
      <c r="G319" s="189"/>
      <c r="H319" s="189"/>
      <c r="I319" s="189"/>
      <c r="J319" s="189"/>
      <c r="K319" s="189"/>
      <c r="L319" s="189"/>
      <c r="M319" s="189"/>
      <c r="N319" s="189"/>
      <c r="O319" s="189"/>
      <c r="P319" s="41" t="s">
        <v>345</v>
      </c>
      <c r="Q319" s="59">
        <v>19773</v>
      </c>
      <c r="R319" s="59">
        <v>22335</v>
      </c>
      <c r="S319" s="59">
        <v>113</v>
      </c>
      <c r="T319" s="2"/>
    </row>
    <row r="320" spans="1:20" ht="15" customHeight="1" x14ac:dyDescent="0.25">
      <c r="A320" s="191"/>
      <c r="B320" s="194"/>
      <c r="C320" s="198"/>
      <c r="D320" s="185"/>
      <c r="E320" s="185"/>
      <c r="F320" s="185"/>
      <c r="G320" s="185"/>
      <c r="H320" s="185"/>
      <c r="I320" s="185"/>
      <c r="J320" s="185"/>
      <c r="K320" s="185"/>
      <c r="L320" s="185"/>
      <c r="M320" s="185"/>
      <c r="N320" s="185"/>
      <c r="O320" s="185"/>
      <c r="P320" s="41" t="s">
        <v>346</v>
      </c>
      <c r="Q320" s="59">
        <v>0</v>
      </c>
      <c r="R320" s="59">
        <v>323255</v>
      </c>
      <c r="S320" s="59">
        <v>100</v>
      </c>
      <c r="T320" s="2"/>
    </row>
    <row r="321" spans="1:20" ht="27" customHeight="1" x14ac:dyDescent="0.25">
      <c r="A321" s="191"/>
      <c r="B321" s="194"/>
      <c r="C321" s="196">
        <v>2016</v>
      </c>
      <c r="D321" s="184">
        <v>272557.2</v>
      </c>
      <c r="E321" s="184">
        <v>272557.2</v>
      </c>
      <c r="F321" s="184">
        <v>221896.3</v>
      </c>
      <c r="G321" s="184">
        <v>221896.3</v>
      </c>
      <c r="H321" s="184">
        <v>50660.9</v>
      </c>
      <c r="I321" s="184">
        <v>50660.9</v>
      </c>
      <c r="J321" s="184">
        <v>0</v>
      </c>
      <c r="K321" s="184">
        <v>0</v>
      </c>
      <c r="L321" s="184">
        <f t="shared" ref="L321:M321" si="102">SUM(L322)</f>
        <v>0</v>
      </c>
      <c r="M321" s="184">
        <f t="shared" si="102"/>
        <v>0</v>
      </c>
      <c r="N321" s="184">
        <v>100</v>
      </c>
      <c r="O321" s="184">
        <v>100</v>
      </c>
      <c r="P321" s="8" t="s">
        <v>339</v>
      </c>
      <c r="Q321" s="152">
        <v>136571</v>
      </c>
      <c r="R321" s="152">
        <v>138382</v>
      </c>
      <c r="S321" s="152">
        <v>101.3</v>
      </c>
      <c r="T321" s="2"/>
    </row>
    <row r="322" spans="1:20" ht="26.25" customHeight="1" x14ac:dyDescent="0.25">
      <c r="A322" s="191"/>
      <c r="B322" s="194"/>
      <c r="C322" s="197"/>
      <c r="D322" s="189"/>
      <c r="E322" s="189"/>
      <c r="F322" s="189"/>
      <c r="G322" s="189"/>
      <c r="H322" s="189"/>
      <c r="I322" s="189"/>
      <c r="J322" s="189"/>
      <c r="K322" s="189"/>
      <c r="L322" s="189"/>
      <c r="M322" s="189"/>
      <c r="N322" s="189"/>
      <c r="O322" s="189"/>
      <c r="P322" s="8" t="s">
        <v>340</v>
      </c>
      <c r="Q322" s="152">
        <v>165135</v>
      </c>
      <c r="R322" s="152">
        <v>252245</v>
      </c>
      <c r="S322" s="152">
        <v>152.80000000000001</v>
      </c>
      <c r="T322" s="2"/>
    </row>
    <row r="323" spans="1:20" ht="25.5" customHeight="1" x14ac:dyDescent="0.25">
      <c r="A323" s="191"/>
      <c r="B323" s="194"/>
      <c r="C323" s="197"/>
      <c r="D323" s="189"/>
      <c r="E323" s="189"/>
      <c r="F323" s="189"/>
      <c r="G323" s="189"/>
      <c r="H323" s="189"/>
      <c r="I323" s="189"/>
      <c r="J323" s="189"/>
      <c r="K323" s="189"/>
      <c r="L323" s="189"/>
      <c r="M323" s="189"/>
      <c r="N323" s="189"/>
      <c r="O323" s="189"/>
      <c r="P323" s="8" t="s">
        <v>341</v>
      </c>
      <c r="Q323" s="152">
        <v>15080</v>
      </c>
      <c r="R323" s="152">
        <v>18823</v>
      </c>
      <c r="S323" s="152">
        <v>124.8</v>
      </c>
      <c r="T323" s="2"/>
    </row>
    <row r="324" spans="1:20" ht="18" customHeight="1" x14ac:dyDescent="0.25">
      <c r="A324" s="191"/>
      <c r="B324" s="194"/>
      <c r="C324" s="197"/>
      <c r="D324" s="189"/>
      <c r="E324" s="189"/>
      <c r="F324" s="189"/>
      <c r="G324" s="189"/>
      <c r="H324" s="189"/>
      <c r="I324" s="189"/>
      <c r="J324" s="189"/>
      <c r="K324" s="189"/>
      <c r="L324" s="189"/>
      <c r="M324" s="189"/>
      <c r="N324" s="189"/>
      <c r="O324" s="189"/>
      <c r="P324" s="8" t="s">
        <v>342</v>
      </c>
      <c r="Q324" s="152">
        <v>40200</v>
      </c>
      <c r="R324" s="152">
        <v>40200</v>
      </c>
      <c r="S324" s="152">
        <v>100</v>
      </c>
      <c r="T324" s="2"/>
    </row>
    <row r="325" spans="1:20" ht="34.5" customHeight="1" x14ac:dyDescent="0.25">
      <c r="A325" s="191"/>
      <c r="B325" s="194"/>
      <c r="C325" s="197"/>
      <c r="D325" s="189"/>
      <c r="E325" s="189"/>
      <c r="F325" s="189"/>
      <c r="G325" s="189"/>
      <c r="H325" s="189"/>
      <c r="I325" s="189"/>
      <c r="J325" s="189"/>
      <c r="K325" s="189"/>
      <c r="L325" s="189"/>
      <c r="M325" s="189"/>
      <c r="N325" s="189"/>
      <c r="O325" s="189"/>
      <c r="P325" s="41" t="s">
        <v>343</v>
      </c>
      <c r="Q325" s="152">
        <v>55535</v>
      </c>
      <c r="R325" s="152">
        <v>55608</v>
      </c>
      <c r="S325" s="152">
        <v>100.1</v>
      </c>
      <c r="T325" s="2"/>
    </row>
    <row r="326" spans="1:20" ht="37.5" customHeight="1" x14ac:dyDescent="0.25">
      <c r="A326" s="191"/>
      <c r="B326" s="194"/>
      <c r="C326" s="197"/>
      <c r="D326" s="189"/>
      <c r="E326" s="189"/>
      <c r="F326" s="189"/>
      <c r="G326" s="189"/>
      <c r="H326" s="189"/>
      <c r="I326" s="189"/>
      <c r="J326" s="189"/>
      <c r="K326" s="189"/>
      <c r="L326" s="189"/>
      <c r="M326" s="189"/>
      <c r="N326" s="189"/>
      <c r="O326" s="189"/>
      <c r="P326" s="41" t="s">
        <v>344</v>
      </c>
      <c r="Q326" s="152">
        <v>79000</v>
      </c>
      <c r="R326" s="152">
        <v>87721</v>
      </c>
      <c r="S326" s="152">
        <v>111</v>
      </c>
      <c r="T326" s="2"/>
    </row>
    <row r="327" spans="1:20" ht="25.5" customHeight="1" x14ac:dyDescent="0.25">
      <c r="A327" s="191"/>
      <c r="B327" s="194"/>
      <c r="C327" s="197"/>
      <c r="D327" s="189"/>
      <c r="E327" s="189"/>
      <c r="F327" s="189"/>
      <c r="G327" s="189"/>
      <c r="H327" s="189"/>
      <c r="I327" s="189"/>
      <c r="J327" s="189"/>
      <c r="K327" s="189"/>
      <c r="L327" s="189"/>
      <c r="M327" s="189"/>
      <c r="N327" s="189"/>
      <c r="O327" s="189"/>
      <c r="P327" s="41" t="s">
        <v>345</v>
      </c>
      <c r="Q327" s="152">
        <v>20937</v>
      </c>
      <c r="R327" s="152">
        <v>12967</v>
      </c>
      <c r="S327" s="152">
        <v>61.9</v>
      </c>
      <c r="T327" s="2"/>
    </row>
    <row r="328" spans="1:20" ht="15" customHeight="1" x14ac:dyDescent="0.25">
      <c r="A328" s="192"/>
      <c r="B328" s="195"/>
      <c r="C328" s="198"/>
      <c r="D328" s="185"/>
      <c r="E328" s="185"/>
      <c r="F328" s="185"/>
      <c r="G328" s="185"/>
      <c r="H328" s="185"/>
      <c r="I328" s="185"/>
      <c r="J328" s="185"/>
      <c r="K328" s="185"/>
      <c r="L328" s="185"/>
      <c r="M328" s="185"/>
      <c r="N328" s="185"/>
      <c r="O328" s="185"/>
      <c r="P328" s="41" t="s">
        <v>346</v>
      </c>
      <c r="Q328" s="152">
        <v>272557.2</v>
      </c>
      <c r="R328" s="152">
        <v>272557.2</v>
      </c>
      <c r="S328" s="152">
        <v>100</v>
      </c>
      <c r="T328" s="2"/>
    </row>
    <row r="329" spans="1:20" ht="15" customHeight="1" x14ac:dyDescent="0.25">
      <c r="A329" s="190" t="s">
        <v>495</v>
      </c>
      <c r="B329" s="193" t="s">
        <v>348</v>
      </c>
      <c r="C329" s="63" t="s">
        <v>455</v>
      </c>
      <c r="D329" s="61">
        <f>SUM(D330+D336+D342)</f>
        <v>1442001.5</v>
      </c>
      <c r="E329" s="145">
        <f t="shared" ref="E329:M329" si="103">SUM(E330+E336+E342)</f>
        <v>2368604.5</v>
      </c>
      <c r="F329" s="145">
        <f t="shared" si="103"/>
        <v>1004715</v>
      </c>
      <c r="G329" s="145">
        <f t="shared" si="103"/>
        <v>1712745</v>
      </c>
      <c r="H329" s="145">
        <f t="shared" si="103"/>
        <v>437286.5</v>
      </c>
      <c r="I329" s="145">
        <f t="shared" si="103"/>
        <v>655859.5</v>
      </c>
      <c r="J329" s="145">
        <f t="shared" si="103"/>
        <v>0</v>
      </c>
      <c r="K329" s="145">
        <f t="shared" si="103"/>
        <v>0</v>
      </c>
      <c r="L329" s="145">
        <f t="shared" si="103"/>
        <v>0</v>
      </c>
      <c r="M329" s="145">
        <f t="shared" si="103"/>
        <v>0</v>
      </c>
      <c r="N329" s="61">
        <v>100</v>
      </c>
      <c r="O329" s="61">
        <v>164.26</v>
      </c>
      <c r="P329" s="95" t="s">
        <v>22</v>
      </c>
      <c r="Q329" s="59" t="s">
        <v>22</v>
      </c>
      <c r="R329" s="59" t="s">
        <v>22</v>
      </c>
      <c r="S329" s="59" t="s">
        <v>22</v>
      </c>
      <c r="T329" s="2"/>
    </row>
    <row r="330" spans="1:20" ht="41.25" customHeight="1" x14ac:dyDescent="0.25">
      <c r="A330" s="191"/>
      <c r="B330" s="194"/>
      <c r="C330" s="196">
        <v>2014</v>
      </c>
      <c r="D330" s="184">
        <v>938163</v>
      </c>
      <c r="E330" s="184">
        <v>938163</v>
      </c>
      <c r="F330" s="184">
        <v>620719</v>
      </c>
      <c r="G330" s="184">
        <v>620719</v>
      </c>
      <c r="H330" s="184">
        <v>317444</v>
      </c>
      <c r="I330" s="184">
        <v>317444</v>
      </c>
      <c r="J330" s="184">
        <v>0</v>
      </c>
      <c r="K330" s="184">
        <v>0</v>
      </c>
      <c r="L330" s="184">
        <v>0</v>
      </c>
      <c r="M330" s="184">
        <v>0</v>
      </c>
      <c r="N330" s="184">
        <v>100</v>
      </c>
      <c r="O330" s="184">
        <v>100</v>
      </c>
      <c r="P330" s="51" t="s">
        <v>349</v>
      </c>
      <c r="Q330" s="50">
        <v>109542</v>
      </c>
      <c r="R330" s="50">
        <v>106161</v>
      </c>
      <c r="S330" s="50">
        <v>96.9</v>
      </c>
      <c r="T330" s="2"/>
    </row>
    <row r="331" spans="1:20" ht="24" customHeight="1" x14ac:dyDescent="0.25">
      <c r="A331" s="191"/>
      <c r="B331" s="194"/>
      <c r="C331" s="197"/>
      <c r="D331" s="189"/>
      <c r="E331" s="189"/>
      <c r="F331" s="189"/>
      <c r="G331" s="189"/>
      <c r="H331" s="189"/>
      <c r="I331" s="189"/>
      <c r="J331" s="189"/>
      <c r="K331" s="189"/>
      <c r="L331" s="189"/>
      <c r="M331" s="189"/>
      <c r="N331" s="189"/>
      <c r="O331" s="189"/>
      <c r="P331" s="42" t="s">
        <v>350</v>
      </c>
      <c r="Q331" s="50">
        <v>107422</v>
      </c>
      <c r="R331" s="50">
        <v>115601</v>
      </c>
      <c r="S331" s="50">
        <v>107.6</v>
      </c>
      <c r="T331" s="2"/>
    </row>
    <row r="332" spans="1:20" ht="27" customHeight="1" x14ac:dyDescent="0.25">
      <c r="A332" s="191"/>
      <c r="B332" s="194"/>
      <c r="C332" s="197"/>
      <c r="D332" s="189"/>
      <c r="E332" s="189"/>
      <c r="F332" s="189"/>
      <c r="G332" s="189"/>
      <c r="H332" s="189"/>
      <c r="I332" s="189"/>
      <c r="J332" s="189"/>
      <c r="K332" s="189"/>
      <c r="L332" s="189"/>
      <c r="M332" s="189"/>
      <c r="N332" s="189"/>
      <c r="O332" s="189"/>
      <c r="P332" s="42" t="s">
        <v>351</v>
      </c>
      <c r="Q332" s="50">
        <v>6850</v>
      </c>
      <c r="R332" s="50">
        <v>6233</v>
      </c>
      <c r="S332" s="50">
        <v>91</v>
      </c>
      <c r="T332" s="2"/>
    </row>
    <row r="333" spans="1:20" ht="26.25" customHeight="1" x14ac:dyDescent="0.25">
      <c r="A333" s="191"/>
      <c r="B333" s="194"/>
      <c r="C333" s="197"/>
      <c r="D333" s="189"/>
      <c r="E333" s="189"/>
      <c r="F333" s="189"/>
      <c r="G333" s="189"/>
      <c r="H333" s="189"/>
      <c r="I333" s="189"/>
      <c r="J333" s="189"/>
      <c r="K333" s="189"/>
      <c r="L333" s="189"/>
      <c r="M333" s="189"/>
      <c r="N333" s="189"/>
      <c r="O333" s="189"/>
      <c r="P333" s="42" t="s">
        <v>352</v>
      </c>
      <c r="Q333" s="50">
        <v>299</v>
      </c>
      <c r="R333" s="50">
        <v>137</v>
      </c>
      <c r="S333" s="50">
        <v>45.8</v>
      </c>
      <c r="T333" s="2"/>
    </row>
    <row r="334" spans="1:20" ht="73.5" customHeight="1" x14ac:dyDescent="0.25">
      <c r="A334" s="191"/>
      <c r="B334" s="194"/>
      <c r="C334" s="197"/>
      <c r="D334" s="189"/>
      <c r="E334" s="189"/>
      <c r="F334" s="189"/>
      <c r="G334" s="189"/>
      <c r="H334" s="189"/>
      <c r="I334" s="189"/>
      <c r="J334" s="189"/>
      <c r="K334" s="189"/>
      <c r="L334" s="189"/>
      <c r="M334" s="189"/>
      <c r="N334" s="189"/>
      <c r="O334" s="189"/>
      <c r="P334" s="42" t="s">
        <v>353</v>
      </c>
      <c r="Q334" s="50">
        <v>350</v>
      </c>
      <c r="R334" s="50">
        <v>1490</v>
      </c>
      <c r="S334" s="50" t="s">
        <v>354</v>
      </c>
      <c r="T334" s="2"/>
    </row>
    <row r="335" spans="1:20" ht="15" customHeight="1" x14ac:dyDescent="0.25">
      <c r="A335" s="191"/>
      <c r="B335" s="194"/>
      <c r="C335" s="198"/>
      <c r="D335" s="185"/>
      <c r="E335" s="185"/>
      <c r="F335" s="185"/>
      <c r="G335" s="185"/>
      <c r="H335" s="185"/>
      <c r="I335" s="185"/>
      <c r="J335" s="185"/>
      <c r="K335" s="185"/>
      <c r="L335" s="185"/>
      <c r="M335" s="185"/>
      <c r="N335" s="185"/>
      <c r="O335" s="185"/>
      <c r="P335" s="41" t="s">
        <v>346</v>
      </c>
      <c r="Q335" s="36">
        <v>938163</v>
      </c>
      <c r="R335" s="36">
        <v>938163</v>
      </c>
      <c r="S335" s="36">
        <v>100</v>
      </c>
      <c r="T335" s="2"/>
    </row>
    <row r="336" spans="1:20" ht="40.5" customHeight="1" x14ac:dyDescent="0.25">
      <c r="A336" s="191"/>
      <c r="B336" s="194"/>
      <c r="C336" s="196">
        <v>2015</v>
      </c>
      <c r="D336" s="184">
        <v>0</v>
      </c>
      <c r="E336" s="184">
        <v>926603</v>
      </c>
      <c r="F336" s="184">
        <v>0</v>
      </c>
      <c r="G336" s="184">
        <v>708030</v>
      </c>
      <c r="H336" s="184">
        <v>0</v>
      </c>
      <c r="I336" s="184">
        <v>218573</v>
      </c>
      <c r="J336" s="184">
        <v>0</v>
      </c>
      <c r="K336" s="184">
        <v>0</v>
      </c>
      <c r="L336" s="184">
        <v>0</v>
      </c>
      <c r="M336" s="184">
        <v>0</v>
      </c>
      <c r="N336" s="184">
        <v>0</v>
      </c>
      <c r="O336" s="184">
        <v>100</v>
      </c>
      <c r="P336" s="51" t="s">
        <v>349</v>
      </c>
      <c r="Q336" s="59">
        <v>110181</v>
      </c>
      <c r="R336" s="59">
        <v>113961</v>
      </c>
      <c r="S336" s="59">
        <v>103.4</v>
      </c>
      <c r="T336" s="2"/>
    </row>
    <row r="337" spans="1:20" ht="24.75" customHeight="1" x14ac:dyDescent="0.25">
      <c r="A337" s="191"/>
      <c r="B337" s="194"/>
      <c r="C337" s="197"/>
      <c r="D337" s="189"/>
      <c r="E337" s="189"/>
      <c r="F337" s="189"/>
      <c r="G337" s="189"/>
      <c r="H337" s="189"/>
      <c r="I337" s="189"/>
      <c r="J337" s="189"/>
      <c r="K337" s="189"/>
      <c r="L337" s="189"/>
      <c r="M337" s="189"/>
      <c r="N337" s="189"/>
      <c r="O337" s="189"/>
      <c r="P337" s="42" t="s">
        <v>350</v>
      </c>
      <c r="Q337" s="59">
        <v>116999</v>
      </c>
      <c r="R337" s="59">
        <v>121618</v>
      </c>
      <c r="S337" s="59">
        <v>103.9</v>
      </c>
      <c r="T337" s="2"/>
    </row>
    <row r="338" spans="1:20" ht="27.75" customHeight="1" x14ac:dyDescent="0.25">
      <c r="A338" s="191"/>
      <c r="B338" s="194"/>
      <c r="C338" s="197"/>
      <c r="D338" s="189"/>
      <c r="E338" s="189"/>
      <c r="F338" s="189"/>
      <c r="G338" s="189"/>
      <c r="H338" s="189"/>
      <c r="I338" s="189"/>
      <c r="J338" s="189"/>
      <c r="K338" s="189"/>
      <c r="L338" s="189"/>
      <c r="M338" s="189"/>
      <c r="N338" s="189"/>
      <c r="O338" s="189"/>
      <c r="P338" s="42" t="s">
        <v>351</v>
      </c>
      <c r="Q338" s="59">
        <v>6900</v>
      </c>
      <c r="R338" s="59">
        <v>6676</v>
      </c>
      <c r="S338" s="59">
        <v>96.8</v>
      </c>
      <c r="T338" s="2"/>
    </row>
    <row r="339" spans="1:20" ht="27" customHeight="1" x14ac:dyDescent="0.25">
      <c r="A339" s="191"/>
      <c r="B339" s="194"/>
      <c r="C339" s="197"/>
      <c r="D339" s="189"/>
      <c r="E339" s="189"/>
      <c r="F339" s="189"/>
      <c r="G339" s="189"/>
      <c r="H339" s="189"/>
      <c r="I339" s="189"/>
      <c r="J339" s="189"/>
      <c r="K339" s="189"/>
      <c r="L339" s="189"/>
      <c r="M339" s="189"/>
      <c r="N339" s="189"/>
      <c r="O339" s="189"/>
      <c r="P339" s="42" t="s">
        <v>352</v>
      </c>
      <c r="Q339" s="59">
        <v>635</v>
      </c>
      <c r="R339" s="59">
        <v>346</v>
      </c>
      <c r="S339" s="59">
        <v>54.5</v>
      </c>
      <c r="T339" s="2"/>
    </row>
    <row r="340" spans="1:20" ht="60.75" customHeight="1" x14ac:dyDescent="0.25">
      <c r="A340" s="191"/>
      <c r="B340" s="194"/>
      <c r="C340" s="197"/>
      <c r="D340" s="189"/>
      <c r="E340" s="189"/>
      <c r="F340" s="189"/>
      <c r="G340" s="189"/>
      <c r="H340" s="189"/>
      <c r="I340" s="189"/>
      <c r="J340" s="189"/>
      <c r="K340" s="189"/>
      <c r="L340" s="189"/>
      <c r="M340" s="189"/>
      <c r="N340" s="189"/>
      <c r="O340" s="189"/>
      <c r="P340" s="42" t="s">
        <v>353</v>
      </c>
      <c r="Q340" s="59">
        <v>370</v>
      </c>
      <c r="R340" s="59">
        <v>1973</v>
      </c>
      <c r="S340" s="59" t="s">
        <v>374</v>
      </c>
      <c r="T340" s="2"/>
    </row>
    <row r="341" spans="1:20" ht="15" customHeight="1" x14ac:dyDescent="0.25">
      <c r="A341" s="191"/>
      <c r="B341" s="194"/>
      <c r="C341" s="198"/>
      <c r="D341" s="185"/>
      <c r="E341" s="185"/>
      <c r="F341" s="185"/>
      <c r="G341" s="185"/>
      <c r="H341" s="185"/>
      <c r="I341" s="185"/>
      <c r="J341" s="185"/>
      <c r="K341" s="185"/>
      <c r="L341" s="185"/>
      <c r="M341" s="185"/>
      <c r="N341" s="185"/>
      <c r="O341" s="185"/>
      <c r="P341" s="41" t="s">
        <v>346</v>
      </c>
      <c r="Q341" s="59">
        <v>0</v>
      </c>
      <c r="R341" s="59">
        <v>926603</v>
      </c>
      <c r="S341" s="59">
        <v>100</v>
      </c>
      <c r="T341" s="2"/>
    </row>
    <row r="342" spans="1:20" ht="39" customHeight="1" x14ac:dyDescent="0.25">
      <c r="A342" s="191"/>
      <c r="B342" s="194"/>
      <c r="C342" s="196">
        <v>2016</v>
      </c>
      <c r="D342" s="184">
        <v>503838.5</v>
      </c>
      <c r="E342" s="184">
        <v>503838.5</v>
      </c>
      <c r="F342" s="184">
        <v>383996</v>
      </c>
      <c r="G342" s="184">
        <v>383996</v>
      </c>
      <c r="H342" s="184">
        <v>119842.5</v>
      </c>
      <c r="I342" s="184">
        <v>119842.5</v>
      </c>
      <c r="J342" s="184">
        <v>0</v>
      </c>
      <c r="K342" s="184">
        <v>0</v>
      </c>
      <c r="L342" s="184">
        <v>0</v>
      </c>
      <c r="M342" s="184">
        <v>0</v>
      </c>
      <c r="N342" s="184">
        <v>100</v>
      </c>
      <c r="O342" s="184">
        <v>100</v>
      </c>
      <c r="P342" s="51" t="s">
        <v>349</v>
      </c>
      <c r="Q342" s="152">
        <v>110206</v>
      </c>
      <c r="R342" s="152">
        <v>116968</v>
      </c>
      <c r="S342" s="152">
        <v>106.1</v>
      </c>
      <c r="T342" s="2"/>
    </row>
    <row r="343" spans="1:20" ht="26.25" customHeight="1" x14ac:dyDescent="0.25">
      <c r="A343" s="191"/>
      <c r="B343" s="194"/>
      <c r="C343" s="197"/>
      <c r="D343" s="189"/>
      <c r="E343" s="189"/>
      <c r="F343" s="189"/>
      <c r="G343" s="189"/>
      <c r="H343" s="189"/>
      <c r="I343" s="189"/>
      <c r="J343" s="189"/>
      <c r="K343" s="189"/>
      <c r="L343" s="189"/>
      <c r="M343" s="189"/>
      <c r="N343" s="189"/>
      <c r="O343" s="189"/>
      <c r="P343" s="41" t="s">
        <v>350</v>
      </c>
      <c r="Q343" s="152">
        <v>121766</v>
      </c>
      <c r="R343" s="152">
        <v>133325</v>
      </c>
      <c r="S343" s="152">
        <v>109.5</v>
      </c>
      <c r="T343" s="2"/>
    </row>
    <row r="344" spans="1:20" ht="25.5" customHeight="1" x14ac:dyDescent="0.25">
      <c r="A344" s="191"/>
      <c r="B344" s="194"/>
      <c r="C344" s="197"/>
      <c r="D344" s="189"/>
      <c r="E344" s="189"/>
      <c r="F344" s="189"/>
      <c r="G344" s="189"/>
      <c r="H344" s="189"/>
      <c r="I344" s="189"/>
      <c r="J344" s="189"/>
      <c r="K344" s="189"/>
      <c r="L344" s="189"/>
      <c r="M344" s="189"/>
      <c r="N344" s="189"/>
      <c r="O344" s="189"/>
      <c r="P344" s="41" t="s">
        <v>351</v>
      </c>
      <c r="Q344" s="152">
        <v>6950</v>
      </c>
      <c r="R344" s="152">
        <v>6820</v>
      </c>
      <c r="S344" s="152">
        <v>98.1</v>
      </c>
      <c r="T344" s="2"/>
    </row>
    <row r="345" spans="1:20" ht="27.75" customHeight="1" x14ac:dyDescent="0.25">
      <c r="A345" s="191"/>
      <c r="B345" s="194"/>
      <c r="C345" s="197"/>
      <c r="D345" s="189"/>
      <c r="E345" s="189"/>
      <c r="F345" s="189"/>
      <c r="G345" s="189"/>
      <c r="H345" s="189"/>
      <c r="I345" s="189"/>
      <c r="J345" s="189"/>
      <c r="K345" s="189"/>
      <c r="L345" s="189"/>
      <c r="M345" s="189"/>
      <c r="N345" s="189"/>
      <c r="O345" s="189"/>
      <c r="P345" s="41" t="s">
        <v>352</v>
      </c>
      <c r="Q345" s="152">
        <v>304</v>
      </c>
      <c r="R345" s="152">
        <v>273</v>
      </c>
      <c r="S345" s="152">
        <v>89.8</v>
      </c>
      <c r="T345" s="2"/>
    </row>
    <row r="346" spans="1:20" ht="74.25" customHeight="1" x14ac:dyDescent="0.25">
      <c r="A346" s="191"/>
      <c r="B346" s="194"/>
      <c r="C346" s="197"/>
      <c r="D346" s="189"/>
      <c r="E346" s="189"/>
      <c r="F346" s="189"/>
      <c r="G346" s="189"/>
      <c r="H346" s="189"/>
      <c r="I346" s="189"/>
      <c r="J346" s="189"/>
      <c r="K346" s="189"/>
      <c r="L346" s="189"/>
      <c r="M346" s="189"/>
      <c r="N346" s="189"/>
      <c r="O346" s="189"/>
      <c r="P346" s="41" t="s">
        <v>353</v>
      </c>
      <c r="Q346" s="152">
        <v>390</v>
      </c>
      <c r="R346" s="152">
        <v>1646</v>
      </c>
      <c r="S346" s="152" t="s">
        <v>496</v>
      </c>
      <c r="T346" s="2"/>
    </row>
    <row r="347" spans="1:20" ht="15" customHeight="1" x14ac:dyDescent="0.25">
      <c r="A347" s="192"/>
      <c r="B347" s="195"/>
      <c r="C347" s="198"/>
      <c r="D347" s="185"/>
      <c r="E347" s="185"/>
      <c r="F347" s="185"/>
      <c r="G347" s="185"/>
      <c r="H347" s="185"/>
      <c r="I347" s="185"/>
      <c r="J347" s="185"/>
      <c r="K347" s="185"/>
      <c r="L347" s="185"/>
      <c r="M347" s="185"/>
      <c r="N347" s="185"/>
      <c r="O347" s="185"/>
      <c r="P347" s="41" t="s">
        <v>346</v>
      </c>
      <c r="Q347" s="152">
        <v>503838.5</v>
      </c>
      <c r="R347" s="152">
        <v>503838.5</v>
      </c>
      <c r="S347" s="152">
        <v>100</v>
      </c>
      <c r="T347" s="2"/>
    </row>
    <row r="348" spans="1:20" ht="22.5" customHeight="1" x14ac:dyDescent="0.25">
      <c r="A348" s="199" t="s">
        <v>497</v>
      </c>
      <c r="B348" s="202" t="s">
        <v>154</v>
      </c>
      <c r="C348" s="17" t="s">
        <v>455</v>
      </c>
      <c r="D348" s="18">
        <f>SUM(D349:D351)</f>
        <v>620015.89</v>
      </c>
      <c r="E348" s="18">
        <f t="shared" ref="E348:M348" si="104">SUM(E349:E351)</f>
        <v>495284.20000000007</v>
      </c>
      <c r="F348" s="18">
        <f t="shared" si="104"/>
        <v>157239.28999999998</v>
      </c>
      <c r="G348" s="18">
        <f t="shared" si="104"/>
        <v>105553.56</v>
      </c>
      <c r="H348" s="18">
        <f t="shared" si="104"/>
        <v>299946.09999999998</v>
      </c>
      <c r="I348" s="18">
        <f t="shared" si="104"/>
        <v>255529.87000000002</v>
      </c>
      <c r="J348" s="18">
        <f t="shared" si="104"/>
        <v>72698.13</v>
      </c>
      <c r="K348" s="18">
        <f t="shared" si="104"/>
        <v>63375.69</v>
      </c>
      <c r="L348" s="18">
        <f t="shared" si="104"/>
        <v>90132.37</v>
      </c>
      <c r="M348" s="18">
        <f t="shared" si="104"/>
        <v>70825.08</v>
      </c>
      <c r="N348" s="18">
        <v>100</v>
      </c>
      <c r="O348" s="18">
        <v>79.88</v>
      </c>
      <c r="P348" s="210" t="s">
        <v>22</v>
      </c>
      <c r="Q348" s="210" t="s">
        <v>22</v>
      </c>
      <c r="R348" s="210" t="s">
        <v>22</v>
      </c>
      <c r="S348" s="210" t="s">
        <v>22</v>
      </c>
      <c r="T348" s="2"/>
    </row>
    <row r="349" spans="1:20" ht="17.25" customHeight="1" x14ac:dyDescent="0.25">
      <c r="A349" s="200"/>
      <c r="B349" s="203"/>
      <c r="C349" s="16">
        <v>2014</v>
      </c>
      <c r="D349" s="18">
        <f>SUM(D353+D357+D363+D371+D378+D402+D417+D426)</f>
        <v>112466.44</v>
      </c>
      <c r="E349" s="18">
        <f t="shared" ref="E349:M349" si="105">SUM(E353+E357+E363+E371+E378+E402+E417+E426)</f>
        <v>112466.44</v>
      </c>
      <c r="F349" s="18">
        <f t="shared" si="105"/>
        <v>27257.090000000004</v>
      </c>
      <c r="G349" s="18">
        <f t="shared" si="105"/>
        <v>27257.090000000004</v>
      </c>
      <c r="H349" s="18">
        <f t="shared" si="105"/>
        <v>43121.100000000006</v>
      </c>
      <c r="I349" s="18">
        <f t="shared" si="105"/>
        <v>43121.100000000006</v>
      </c>
      <c r="J349" s="18">
        <f t="shared" si="105"/>
        <v>8708.83</v>
      </c>
      <c r="K349" s="18">
        <f t="shared" si="105"/>
        <v>8708.83</v>
      </c>
      <c r="L349" s="18">
        <f t="shared" si="105"/>
        <v>33379.42</v>
      </c>
      <c r="M349" s="18">
        <f t="shared" si="105"/>
        <v>33379.42</v>
      </c>
      <c r="N349" s="18">
        <v>100</v>
      </c>
      <c r="O349" s="18">
        <v>100</v>
      </c>
      <c r="P349" s="211"/>
      <c r="Q349" s="211"/>
      <c r="R349" s="211"/>
      <c r="S349" s="211"/>
      <c r="T349" s="2"/>
    </row>
    <row r="350" spans="1:20" ht="17.25" customHeight="1" x14ac:dyDescent="0.25">
      <c r="A350" s="200"/>
      <c r="B350" s="203"/>
      <c r="C350" s="16">
        <v>2015</v>
      </c>
      <c r="D350" s="18">
        <f>SUM(D354+D358+D364+D372+D381+D405+D419+D427)</f>
        <v>321148</v>
      </c>
      <c r="E350" s="18">
        <f t="shared" ref="E350:M350" si="106">SUM(E354+E358+E364+E372+E381+E405+E419+E427)</f>
        <v>196415.00000000003</v>
      </c>
      <c r="F350" s="18">
        <f t="shared" si="106"/>
        <v>97395</v>
      </c>
      <c r="G350" s="18">
        <f t="shared" si="106"/>
        <v>45709.22</v>
      </c>
      <c r="H350" s="18">
        <f t="shared" si="106"/>
        <v>159017</v>
      </c>
      <c r="I350" s="18">
        <f t="shared" si="106"/>
        <v>114600.76000000001</v>
      </c>
      <c r="J350" s="18">
        <f t="shared" si="106"/>
        <v>23883</v>
      </c>
      <c r="K350" s="18">
        <f t="shared" si="106"/>
        <v>14559.390000000001</v>
      </c>
      <c r="L350" s="18">
        <f t="shared" si="106"/>
        <v>40853</v>
      </c>
      <c r="M350" s="18">
        <f t="shared" si="106"/>
        <v>21545.629999999997</v>
      </c>
      <c r="N350" s="18">
        <v>100</v>
      </c>
      <c r="O350" s="18">
        <v>61.03</v>
      </c>
      <c r="P350" s="211"/>
      <c r="Q350" s="211"/>
      <c r="R350" s="211"/>
      <c r="S350" s="211"/>
      <c r="T350" s="2"/>
    </row>
    <row r="351" spans="1:20" ht="17.25" customHeight="1" x14ac:dyDescent="0.25">
      <c r="A351" s="201"/>
      <c r="B351" s="204"/>
      <c r="C351" s="16">
        <v>2016</v>
      </c>
      <c r="D351" s="18">
        <f>SUM(D355+D359+D365+D373+D384+D408+D421+D428)</f>
        <v>186401.45</v>
      </c>
      <c r="E351" s="18">
        <f t="shared" ref="E351:M351" si="107">SUM(E355+E359+E365+E373+E384+E408+E421+E428)</f>
        <v>186402.76</v>
      </c>
      <c r="F351" s="18">
        <f t="shared" si="107"/>
        <v>32587.199999999997</v>
      </c>
      <c r="G351" s="18">
        <f t="shared" si="107"/>
        <v>32587.25</v>
      </c>
      <c r="H351" s="18">
        <f t="shared" si="107"/>
        <v>97808</v>
      </c>
      <c r="I351" s="18">
        <f t="shared" si="107"/>
        <v>97808.010000000009</v>
      </c>
      <c r="J351" s="18">
        <f t="shared" si="107"/>
        <v>40106.300000000003</v>
      </c>
      <c r="K351" s="18">
        <f t="shared" si="107"/>
        <v>40107.47</v>
      </c>
      <c r="L351" s="18">
        <f t="shared" si="107"/>
        <v>15899.95</v>
      </c>
      <c r="M351" s="18">
        <f t="shared" si="107"/>
        <v>15900.03</v>
      </c>
      <c r="N351" s="18">
        <v>100</v>
      </c>
      <c r="O351" s="18">
        <v>100</v>
      </c>
      <c r="P351" s="212"/>
      <c r="Q351" s="212"/>
      <c r="R351" s="212"/>
      <c r="S351" s="212"/>
      <c r="T351" s="2"/>
    </row>
    <row r="352" spans="1:20" ht="17.25" customHeight="1" x14ac:dyDescent="0.25">
      <c r="A352" s="190" t="s">
        <v>498</v>
      </c>
      <c r="B352" s="193" t="s">
        <v>156</v>
      </c>
      <c r="C352" s="88" t="s">
        <v>455</v>
      </c>
      <c r="D352" s="89">
        <f>SUM(D353:D355)</f>
        <v>123044.84</v>
      </c>
      <c r="E352" s="89">
        <f t="shared" ref="E352:M352" si="108">SUM(E353:E355)</f>
        <v>109821.69</v>
      </c>
      <c r="F352" s="89">
        <f t="shared" si="108"/>
        <v>26015.29</v>
      </c>
      <c r="G352" s="89">
        <f t="shared" si="108"/>
        <v>24510.059999999998</v>
      </c>
      <c r="H352" s="89">
        <f t="shared" si="108"/>
        <v>24535.100000000002</v>
      </c>
      <c r="I352" s="89">
        <f t="shared" si="108"/>
        <v>20328.95</v>
      </c>
      <c r="J352" s="89">
        <f t="shared" si="108"/>
        <v>2561.0299999999997</v>
      </c>
      <c r="K352" s="89">
        <f t="shared" si="108"/>
        <v>2883.8999999999996</v>
      </c>
      <c r="L352" s="89">
        <f t="shared" si="108"/>
        <v>69933.42</v>
      </c>
      <c r="M352" s="89">
        <f t="shared" si="108"/>
        <v>62098.78</v>
      </c>
      <c r="N352" s="89">
        <v>100</v>
      </c>
      <c r="O352" s="89">
        <v>89.25</v>
      </c>
      <c r="P352" s="79" t="s">
        <v>22</v>
      </c>
      <c r="Q352" s="79" t="s">
        <v>22</v>
      </c>
      <c r="R352" s="79" t="s">
        <v>22</v>
      </c>
      <c r="S352" s="79" t="s">
        <v>22</v>
      </c>
      <c r="T352" s="2"/>
    </row>
    <row r="353" spans="1:20" ht="52.5" customHeight="1" x14ac:dyDescent="0.25">
      <c r="A353" s="191"/>
      <c r="B353" s="194"/>
      <c r="C353" s="20">
        <v>2014</v>
      </c>
      <c r="D353" s="21">
        <v>52259.14</v>
      </c>
      <c r="E353" s="21">
        <v>52259.14</v>
      </c>
      <c r="F353" s="21">
        <v>9023.69</v>
      </c>
      <c r="G353" s="21">
        <v>9023.69</v>
      </c>
      <c r="H353" s="21">
        <v>11484.7</v>
      </c>
      <c r="I353" s="21">
        <v>11484.7</v>
      </c>
      <c r="J353" s="21">
        <v>1304.83</v>
      </c>
      <c r="K353" s="21">
        <v>1304.83</v>
      </c>
      <c r="L353" s="21">
        <v>30445.919999999998</v>
      </c>
      <c r="M353" s="21">
        <v>30445.919999999998</v>
      </c>
      <c r="N353" s="21">
        <v>100</v>
      </c>
      <c r="O353" s="21">
        <v>100</v>
      </c>
      <c r="P353" s="23" t="s">
        <v>157</v>
      </c>
      <c r="Q353" s="59">
        <v>22</v>
      </c>
      <c r="R353" s="59">
        <v>22</v>
      </c>
      <c r="S353" s="59">
        <v>100</v>
      </c>
      <c r="T353" s="2"/>
    </row>
    <row r="354" spans="1:20" ht="52.5" customHeight="1" x14ac:dyDescent="0.25">
      <c r="A354" s="191"/>
      <c r="B354" s="194"/>
      <c r="C354" s="20">
        <v>2015</v>
      </c>
      <c r="D354" s="21">
        <v>44740</v>
      </c>
      <c r="E354" s="21">
        <v>31516.84</v>
      </c>
      <c r="F354" s="21">
        <v>11096</v>
      </c>
      <c r="G354" s="21">
        <v>9590.7199999999993</v>
      </c>
      <c r="H354" s="21">
        <v>9172</v>
      </c>
      <c r="I354" s="21">
        <v>4965.84</v>
      </c>
      <c r="J354" s="21">
        <v>626</v>
      </c>
      <c r="K354" s="21">
        <v>948.95</v>
      </c>
      <c r="L354" s="21">
        <v>23846</v>
      </c>
      <c r="M354" s="21">
        <v>16011.33</v>
      </c>
      <c r="N354" s="21">
        <v>100</v>
      </c>
      <c r="O354" s="21">
        <v>70.44</v>
      </c>
      <c r="P354" s="23" t="s">
        <v>157</v>
      </c>
      <c r="Q354" s="59">
        <v>22</v>
      </c>
      <c r="R354" s="59">
        <v>18</v>
      </c>
      <c r="S354" s="59">
        <v>81.8</v>
      </c>
      <c r="T354" s="2"/>
    </row>
    <row r="355" spans="1:20" ht="52.5" customHeight="1" x14ac:dyDescent="0.25">
      <c r="A355" s="192"/>
      <c r="B355" s="195"/>
      <c r="C355" s="20">
        <v>2016</v>
      </c>
      <c r="D355" s="21">
        <v>26045.7</v>
      </c>
      <c r="E355" s="21">
        <v>26045.71</v>
      </c>
      <c r="F355" s="21">
        <v>5895.6</v>
      </c>
      <c r="G355" s="21">
        <v>5895.65</v>
      </c>
      <c r="H355" s="21">
        <v>3878.4</v>
      </c>
      <c r="I355" s="21">
        <v>3878.41</v>
      </c>
      <c r="J355" s="21">
        <v>630.20000000000005</v>
      </c>
      <c r="K355" s="21">
        <v>630.12</v>
      </c>
      <c r="L355" s="21">
        <v>15641.5</v>
      </c>
      <c r="M355" s="21">
        <v>15641.53</v>
      </c>
      <c r="N355" s="21">
        <v>100</v>
      </c>
      <c r="O355" s="21">
        <v>100</v>
      </c>
      <c r="P355" s="23" t="s">
        <v>157</v>
      </c>
      <c r="Q355" s="148">
        <v>11</v>
      </c>
      <c r="R355" s="148">
        <v>11</v>
      </c>
      <c r="S355" s="148">
        <v>100</v>
      </c>
      <c r="T355" s="2"/>
    </row>
    <row r="356" spans="1:20" ht="22.5" customHeight="1" x14ac:dyDescent="0.25">
      <c r="A356" s="190" t="s">
        <v>499</v>
      </c>
      <c r="B356" s="193" t="s">
        <v>500</v>
      </c>
      <c r="C356" s="20" t="s">
        <v>455</v>
      </c>
      <c r="D356" s="21">
        <f>SUM(D357:D359)</f>
        <v>162764.79999999999</v>
      </c>
      <c r="E356" s="21">
        <f t="shared" ref="E356:M356" si="109">SUM(E357:E359)</f>
        <v>153587.33000000002</v>
      </c>
      <c r="F356" s="21">
        <f t="shared" si="109"/>
        <v>35075</v>
      </c>
      <c r="G356" s="21">
        <f t="shared" si="109"/>
        <v>25920</v>
      </c>
      <c r="H356" s="21">
        <f t="shared" si="109"/>
        <v>98726.5</v>
      </c>
      <c r="I356" s="21">
        <f t="shared" si="109"/>
        <v>98592.989999999991</v>
      </c>
      <c r="J356" s="21">
        <f t="shared" si="109"/>
        <v>28963.3</v>
      </c>
      <c r="K356" s="21">
        <f t="shared" si="109"/>
        <v>29074.34</v>
      </c>
      <c r="L356" s="21">
        <f t="shared" si="109"/>
        <v>0</v>
      </c>
      <c r="M356" s="21">
        <f t="shared" si="109"/>
        <v>0</v>
      </c>
      <c r="N356" s="21">
        <v>100</v>
      </c>
      <c r="O356" s="21">
        <v>94.36</v>
      </c>
      <c r="P356" s="205" t="s">
        <v>22</v>
      </c>
      <c r="Q356" s="205" t="s">
        <v>22</v>
      </c>
      <c r="R356" s="205" t="s">
        <v>22</v>
      </c>
      <c r="S356" s="205" t="s">
        <v>22</v>
      </c>
      <c r="T356" s="2"/>
    </row>
    <row r="357" spans="1:20" ht="20.25" customHeight="1" x14ac:dyDescent="0.25">
      <c r="A357" s="191"/>
      <c r="B357" s="194"/>
      <c r="C357" s="20">
        <v>2014</v>
      </c>
      <c r="D357" s="21">
        <v>0</v>
      </c>
      <c r="E357" s="21">
        <v>0</v>
      </c>
      <c r="F357" s="21">
        <v>0</v>
      </c>
      <c r="G357" s="21">
        <v>0</v>
      </c>
      <c r="H357" s="21">
        <v>0</v>
      </c>
      <c r="I357" s="21">
        <v>0</v>
      </c>
      <c r="J357" s="21">
        <v>0</v>
      </c>
      <c r="K357" s="21">
        <v>0</v>
      </c>
      <c r="L357" s="21">
        <v>0</v>
      </c>
      <c r="M357" s="21">
        <v>0</v>
      </c>
      <c r="N357" s="21">
        <v>0</v>
      </c>
      <c r="O357" s="21">
        <v>0</v>
      </c>
      <c r="P357" s="216"/>
      <c r="Q357" s="216"/>
      <c r="R357" s="216"/>
      <c r="S357" s="216"/>
      <c r="T357" s="2"/>
    </row>
    <row r="358" spans="1:20" ht="21" customHeight="1" x14ac:dyDescent="0.25">
      <c r="A358" s="191"/>
      <c r="B358" s="194"/>
      <c r="C358" s="20">
        <v>2015</v>
      </c>
      <c r="D358" s="21">
        <f>SUM(D360)</f>
        <v>73250</v>
      </c>
      <c r="E358" s="21">
        <f t="shared" ref="E358:O359" si="110">SUM(E360)</f>
        <v>64071.26</v>
      </c>
      <c r="F358" s="21">
        <f t="shared" si="110"/>
        <v>21975</v>
      </c>
      <c r="G358" s="21">
        <f t="shared" si="110"/>
        <v>12820</v>
      </c>
      <c r="H358" s="21">
        <f t="shared" si="110"/>
        <v>49077</v>
      </c>
      <c r="I358" s="21">
        <f t="shared" si="110"/>
        <v>48943.49</v>
      </c>
      <c r="J358" s="21">
        <f t="shared" si="110"/>
        <v>2198</v>
      </c>
      <c r="K358" s="21">
        <f t="shared" si="110"/>
        <v>2307.77</v>
      </c>
      <c r="L358" s="21">
        <f t="shared" si="110"/>
        <v>0</v>
      </c>
      <c r="M358" s="21">
        <f t="shared" si="110"/>
        <v>0</v>
      </c>
      <c r="N358" s="21">
        <f t="shared" si="110"/>
        <v>100</v>
      </c>
      <c r="O358" s="21">
        <f t="shared" si="110"/>
        <v>87.47</v>
      </c>
      <c r="P358" s="216"/>
      <c r="Q358" s="216"/>
      <c r="R358" s="216"/>
      <c r="S358" s="216"/>
      <c r="T358" s="2"/>
    </row>
    <row r="359" spans="1:20" ht="21" customHeight="1" x14ac:dyDescent="0.25">
      <c r="A359" s="192"/>
      <c r="B359" s="195"/>
      <c r="C359" s="20">
        <v>2016</v>
      </c>
      <c r="D359" s="21">
        <f>SUM(D361)</f>
        <v>89514.8</v>
      </c>
      <c r="E359" s="21">
        <f t="shared" si="110"/>
        <v>89516.07</v>
      </c>
      <c r="F359" s="21">
        <f t="shared" si="110"/>
        <v>13100</v>
      </c>
      <c r="G359" s="21">
        <f t="shared" si="110"/>
        <v>13100</v>
      </c>
      <c r="H359" s="21">
        <f t="shared" si="110"/>
        <v>49649.5</v>
      </c>
      <c r="I359" s="21">
        <f t="shared" si="110"/>
        <v>49649.5</v>
      </c>
      <c r="J359" s="21">
        <f t="shared" si="110"/>
        <v>26765.3</v>
      </c>
      <c r="K359" s="21">
        <f t="shared" si="110"/>
        <v>26766.57</v>
      </c>
      <c r="L359" s="21">
        <f t="shared" si="110"/>
        <v>0</v>
      </c>
      <c r="M359" s="21">
        <f t="shared" si="110"/>
        <v>0</v>
      </c>
      <c r="N359" s="21">
        <v>100</v>
      </c>
      <c r="O359" s="21">
        <v>100</v>
      </c>
      <c r="P359" s="206"/>
      <c r="Q359" s="206"/>
      <c r="R359" s="206"/>
      <c r="S359" s="206"/>
      <c r="T359" s="2"/>
    </row>
    <row r="360" spans="1:20" ht="24.75" customHeight="1" x14ac:dyDescent="0.25">
      <c r="A360" s="205"/>
      <c r="B360" s="175" t="s">
        <v>380</v>
      </c>
      <c r="C360" s="23">
        <v>2015</v>
      </c>
      <c r="D360" s="24">
        <v>73250</v>
      </c>
      <c r="E360" s="24">
        <v>64071.26</v>
      </c>
      <c r="F360" s="24">
        <v>21975</v>
      </c>
      <c r="G360" s="24">
        <v>12820</v>
      </c>
      <c r="H360" s="24">
        <v>49077</v>
      </c>
      <c r="I360" s="24">
        <v>48943.49</v>
      </c>
      <c r="J360" s="24">
        <v>2198</v>
      </c>
      <c r="K360" s="24">
        <v>2307.77</v>
      </c>
      <c r="L360" s="24">
        <v>0</v>
      </c>
      <c r="M360" s="24">
        <v>0</v>
      </c>
      <c r="N360" s="24">
        <v>100</v>
      </c>
      <c r="O360" s="24">
        <v>87.47</v>
      </c>
      <c r="P360" s="68" t="s">
        <v>367</v>
      </c>
      <c r="Q360" s="57" t="s">
        <v>367</v>
      </c>
      <c r="R360" s="57" t="s">
        <v>367</v>
      </c>
      <c r="S360" s="57" t="s">
        <v>367</v>
      </c>
      <c r="T360" s="2"/>
    </row>
    <row r="361" spans="1:20" ht="29.25" customHeight="1" x14ac:dyDescent="0.25">
      <c r="A361" s="206"/>
      <c r="B361" s="177"/>
      <c r="C361" s="23">
        <v>2016</v>
      </c>
      <c r="D361" s="24">
        <v>89514.8</v>
      </c>
      <c r="E361" s="24">
        <v>89516.07</v>
      </c>
      <c r="F361" s="24">
        <v>13100</v>
      </c>
      <c r="G361" s="24">
        <v>13100</v>
      </c>
      <c r="H361" s="24">
        <v>49649.5</v>
      </c>
      <c r="I361" s="24">
        <v>49649.5</v>
      </c>
      <c r="J361" s="24">
        <v>26765.3</v>
      </c>
      <c r="K361" s="24">
        <v>26766.57</v>
      </c>
      <c r="L361" s="24">
        <v>0</v>
      </c>
      <c r="M361" s="24">
        <v>0</v>
      </c>
      <c r="N361" s="24">
        <v>100</v>
      </c>
      <c r="O361" s="24">
        <v>100</v>
      </c>
      <c r="P361" s="68" t="s">
        <v>501</v>
      </c>
      <c r="Q361" s="148">
        <v>144</v>
      </c>
      <c r="R361" s="148">
        <v>144</v>
      </c>
      <c r="S361" s="148">
        <v>100</v>
      </c>
      <c r="T361" s="2"/>
    </row>
    <row r="362" spans="1:20" ht="21.75" customHeight="1" x14ac:dyDescent="0.25">
      <c r="A362" s="190" t="s">
        <v>502</v>
      </c>
      <c r="B362" s="193" t="s">
        <v>159</v>
      </c>
      <c r="C362" s="20" t="s">
        <v>455</v>
      </c>
      <c r="D362" s="21">
        <f>SUM(D363:D365)</f>
        <v>13265.8</v>
      </c>
      <c r="E362" s="21">
        <f t="shared" ref="E362:M362" si="111">SUM(E363:E365)</f>
        <v>12654.1</v>
      </c>
      <c r="F362" s="21">
        <f t="shared" si="111"/>
        <v>1963</v>
      </c>
      <c r="G362" s="21">
        <f t="shared" si="111"/>
        <v>1800</v>
      </c>
      <c r="H362" s="21">
        <f t="shared" si="111"/>
        <v>9284</v>
      </c>
      <c r="I362" s="21">
        <f t="shared" si="111"/>
        <v>8689</v>
      </c>
      <c r="J362" s="21">
        <f t="shared" si="111"/>
        <v>2018.8</v>
      </c>
      <c r="K362" s="21">
        <f t="shared" si="111"/>
        <v>2165.1</v>
      </c>
      <c r="L362" s="21">
        <f t="shared" si="111"/>
        <v>0</v>
      </c>
      <c r="M362" s="21">
        <f t="shared" si="111"/>
        <v>0</v>
      </c>
      <c r="N362" s="21">
        <v>100</v>
      </c>
      <c r="O362" s="21">
        <v>95.4</v>
      </c>
      <c r="P362" s="213" t="s">
        <v>22</v>
      </c>
      <c r="Q362" s="213" t="s">
        <v>22</v>
      </c>
      <c r="R362" s="213" t="s">
        <v>22</v>
      </c>
      <c r="S362" s="213" t="s">
        <v>22</v>
      </c>
      <c r="T362" s="2"/>
    </row>
    <row r="363" spans="1:20" ht="20.25" customHeight="1" x14ac:dyDescent="0.25">
      <c r="A363" s="191"/>
      <c r="B363" s="194"/>
      <c r="C363" s="20">
        <v>2014</v>
      </c>
      <c r="D363" s="21">
        <f>SUM(D366)</f>
        <v>5552.8</v>
      </c>
      <c r="E363" s="21">
        <f t="shared" ref="E363:M364" si="112">SUM(E366)</f>
        <v>5552.8</v>
      </c>
      <c r="F363" s="21">
        <f t="shared" si="112"/>
        <v>0</v>
      </c>
      <c r="G363" s="21">
        <f t="shared" si="112"/>
        <v>0</v>
      </c>
      <c r="H363" s="21">
        <f t="shared" si="112"/>
        <v>4900</v>
      </c>
      <c r="I363" s="21">
        <f t="shared" si="112"/>
        <v>4900</v>
      </c>
      <c r="J363" s="21">
        <f t="shared" si="112"/>
        <v>652.79999999999995</v>
      </c>
      <c r="K363" s="21">
        <f t="shared" si="112"/>
        <v>652.79999999999995</v>
      </c>
      <c r="L363" s="21">
        <f t="shared" si="112"/>
        <v>0</v>
      </c>
      <c r="M363" s="21">
        <f t="shared" si="112"/>
        <v>0</v>
      </c>
      <c r="N363" s="21">
        <v>100</v>
      </c>
      <c r="O363" s="21">
        <v>100</v>
      </c>
      <c r="P363" s="214"/>
      <c r="Q363" s="214"/>
      <c r="R363" s="214"/>
      <c r="S363" s="214"/>
      <c r="T363" s="2"/>
    </row>
    <row r="364" spans="1:20" ht="23.25" customHeight="1" x14ac:dyDescent="0.25">
      <c r="A364" s="191"/>
      <c r="B364" s="194"/>
      <c r="C364" s="20">
        <v>2015</v>
      </c>
      <c r="D364" s="21">
        <f>SUM(D367)</f>
        <v>6543</v>
      </c>
      <c r="E364" s="21">
        <f t="shared" si="112"/>
        <v>5931.3</v>
      </c>
      <c r="F364" s="21">
        <f t="shared" si="112"/>
        <v>1963</v>
      </c>
      <c r="G364" s="21">
        <f t="shared" si="112"/>
        <v>1800</v>
      </c>
      <c r="H364" s="21">
        <f t="shared" si="112"/>
        <v>4384</v>
      </c>
      <c r="I364" s="21">
        <f t="shared" si="112"/>
        <v>3789</v>
      </c>
      <c r="J364" s="21">
        <f t="shared" si="112"/>
        <v>196</v>
      </c>
      <c r="K364" s="21">
        <f t="shared" si="112"/>
        <v>342.3</v>
      </c>
      <c r="L364" s="21">
        <f t="shared" si="112"/>
        <v>0</v>
      </c>
      <c r="M364" s="21">
        <f t="shared" si="112"/>
        <v>0</v>
      </c>
      <c r="N364" s="21">
        <v>100</v>
      </c>
      <c r="O364" s="21">
        <v>90.65</v>
      </c>
      <c r="P364" s="214"/>
      <c r="Q364" s="214"/>
      <c r="R364" s="214"/>
      <c r="S364" s="214"/>
      <c r="T364" s="2"/>
    </row>
    <row r="365" spans="1:20" ht="23.25" customHeight="1" x14ac:dyDescent="0.25">
      <c r="A365" s="192"/>
      <c r="B365" s="195"/>
      <c r="C365" s="20">
        <v>2016</v>
      </c>
      <c r="D365" s="21">
        <f>SUM(D369)</f>
        <v>1170</v>
      </c>
      <c r="E365" s="21">
        <f t="shared" ref="E365:M365" si="113">SUM(E369)</f>
        <v>1170</v>
      </c>
      <c r="F365" s="21">
        <f t="shared" si="113"/>
        <v>0</v>
      </c>
      <c r="G365" s="21">
        <f t="shared" si="113"/>
        <v>0</v>
      </c>
      <c r="H365" s="21">
        <f t="shared" si="113"/>
        <v>0</v>
      </c>
      <c r="I365" s="21">
        <f t="shared" si="113"/>
        <v>0</v>
      </c>
      <c r="J365" s="21">
        <f t="shared" si="113"/>
        <v>1170</v>
      </c>
      <c r="K365" s="21">
        <f t="shared" si="113"/>
        <v>1170</v>
      </c>
      <c r="L365" s="21">
        <f t="shared" si="113"/>
        <v>0</v>
      </c>
      <c r="M365" s="21">
        <f t="shared" si="113"/>
        <v>0</v>
      </c>
      <c r="N365" s="21">
        <v>100</v>
      </c>
      <c r="O365" s="21">
        <v>100</v>
      </c>
      <c r="P365" s="215"/>
      <c r="Q365" s="215"/>
      <c r="R365" s="215"/>
      <c r="S365" s="215"/>
      <c r="T365" s="2"/>
    </row>
    <row r="366" spans="1:20" ht="51" customHeight="1" x14ac:dyDescent="0.25">
      <c r="A366" s="26"/>
      <c r="B366" s="23" t="s">
        <v>203</v>
      </c>
      <c r="C366" s="23">
        <v>2014</v>
      </c>
      <c r="D366" s="24">
        <v>5552.8</v>
      </c>
      <c r="E366" s="24">
        <v>5552.8</v>
      </c>
      <c r="F366" s="24">
        <v>0</v>
      </c>
      <c r="G366" s="24">
        <v>0</v>
      </c>
      <c r="H366" s="24">
        <v>4900</v>
      </c>
      <c r="I366" s="24">
        <v>4900</v>
      </c>
      <c r="J366" s="24">
        <v>652.79999999999995</v>
      </c>
      <c r="K366" s="24">
        <v>652.79999999999995</v>
      </c>
      <c r="L366" s="24">
        <v>0</v>
      </c>
      <c r="M366" s="24">
        <v>0</v>
      </c>
      <c r="N366" s="24">
        <v>100</v>
      </c>
      <c r="O366" s="24">
        <v>100</v>
      </c>
      <c r="P366" s="23" t="s">
        <v>158</v>
      </c>
      <c r="Q366" s="26">
        <v>144</v>
      </c>
      <c r="R366" s="26">
        <v>144</v>
      </c>
      <c r="S366" s="26">
        <v>100</v>
      </c>
      <c r="T366" s="2"/>
    </row>
    <row r="367" spans="1:20" ht="63.75" customHeight="1" x14ac:dyDescent="0.25">
      <c r="A367" s="205"/>
      <c r="B367" s="175" t="s">
        <v>376</v>
      </c>
      <c r="C367" s="175">
        <v>2015</v>
      </c>
      <c r="D367" s="170">
        <v>6543</v>
      </c>
      <c r="E367" s="170">
        <v>5931.3</v>
      </c>
      <c r="F367" s="170">
        <v>1963</v>
      </c>
      <c r="G367" s="170">
        <v>1800</v>
      </c>
      <c r="H367" s="170">
        <v>4384</v>
      </c>
      <c r="I367" s="170">
        <v>3789</v>
      </c>
      <c r="J367" s="170">
        <v>196</v>
      </c>
      <c r="K367" s="170">
        <v>342.3</v>
      </c>
      <c r="L367" s="170">
        <v>0</v>
      </c>
      <c r="M367" s="170">
        <v>0</v>
      </c>
      <c r="N367" s="170">
        <v>100</v>
      </c>
      <c r="O367" s="170">
        <v>90.65</v>
      </c>
      <c r="P367" s="23" t="s">
        <v>377</v>
      </c>
      <c r="Q367" s="59">
        <v>25</v>
      </c>
      <c r="R367" s="59">
        <v>25</v>
      </c>
      <c r="S367" s="59">
        <v>100</v>
      </c>
      <c r="T367" s="2"/>
    </row>
    <row r="368" spans="1:20" ht="63.75" customHeight="1" x14ac:dyDescent="0.25">
      <c r="A368" s="206"/>
      <c r="B368" s="177"/>
      <c r="C368" s="177"/>
      <c r="D368" s="171"/>
      <c r="E368" s="171"/>
      <c r="F368" s="171"/>
      <c r="G368" s="171"/>
      <c r="H368" s="171"/>
      <c r="I368" s="171"/>
      <c r="J368" s="171"/>
      <c r="K368" s="171"/>
      <c r="L368" s="171"/>
      <c r="M368" s="171"/>
      <c r="N368" s="171"/>
      <c r="O368" s="171"/>
      <c r="P368" s="23" t="s">
        <v>378</v>
      </c>
      <c r="Q368" s="59" t="s">
        <v>379</v>
      </c>
      <c r="R368" s="59" t="s">
        <v>379</v>
      </c>
      <c r="S368" s="59">
        <v>100</v>
      </c>
      <c r="T368" s="2"/>
    </row>
    <row r="369" spans="1:20" ht="68.25" customHeight="1" x14ac:dyDescent="0.25">
      <c r="A369" s="149"/>
      <c r="B369" s="130" t="s">
        <v>503</v>
      </c>
      <c r="C369" s="129">
        <v>2016</v>
      </c>
      <c r="D369" s="141">
        <v>1170</v>
      </c>
      <c r="E369" s="141">
        <v>1170</v>
      </c>
      <c r="F369" s="141">
        <v>0</v>
      </c>
      <c r="G369" s="141">
        <v>0</v>
      </c>
      <c r="H369" s="141">
        <v>0</v>
      </c>
      <c r="I369" s="141">
        <v>0</v>
      </c>
      <c r="J369" s="141">
        <v>1170</v>
      </c>
      <c r="K369" s="141">
        <v>1170</v>
      </c>
      <c r="L369" s="141">
        <v>0</v>
      </c>
      <c r="M369" s="141">
        <v>0</v>
      </c>
      <c r="N369" s="141">
        <v>100</v>
      </c>
      <c r="O369" s="141">
        <v>100</v>
      </c>
      <c r="P369" s="128" t="s">
        <v>504</v>
      </c>
      <c r="Q369" s="148">
        <v>1</v>
      </c>
      <c r="R369" s="148">
        <v>1</v>
      </c>
      <c r="S369" s="148">
        <v>100</v>
      </c>
      <c r="T369" s="2"/>
    </row>
    <row r="370" spans="1:20" ht="18" customHeight="1" x14ac:dyDescent="0.25">
      <c r="A370" s="190" t="s">
        <v>505</v>
      </c>
      <c r="B370" s="193" t="s">
        <v>381</v>
      </c>
      <c r="C370" s="20" t="s">
        <v>455</v>
      </c>
      <c r="D370" s="97">
        <f>SUM(D371:D373)</f>
        <v>4000</v>
      </c>
      <c r="E370" s="97">
        <f t="shared" ref="E370:M370" si="114">SUM(E371:E373)</f>
        <v>0</v>
      </c>
      <c r="F370" s="97">
        <f t="shared" si="114"/>
        <v>1200</v>
      </c>
      <c r="G370" s="97">
        <f t="shared" si="114"/>
        <v>0</v>
      </c>
      <c r="H370" s="97">
        <f t="shared" si="114"/>
        <v>2680</v>
      </c>
      <c r="I370" s="97">
        <f t="shared" si="114"/>
        <v>0</v>
      </c>
      <c r="J370" s="97">
        <f t="shared" si="114"/>
        <v>120</v>
      </c>
      <c r="K370" s="97">
        <f t="shared" si="114"/>
        <v>0</v>
      </c>
      <c r="L370" s="97">
        <f t="shared" si="114"/>
        <v>0</v>
      </c>
      <c r="M370" s="97">
        <f t="shared" si="114"/>
        <v>0</v>
      </c>
      <c r="N370" s="97">
        <f t="shared" ref="N370:O370" si="115">SUM(N371:N372)</f>
        <v>100</v>
      </c>
      <c r="O370" s="97">
        <f t="shared" si="115"/>
        <v>0</v>
      </c>
      <c r="P370" s="213" t="s">
        <v>22</v>
      </c>
      <c r="Q370" s="213" t="s">
        <v>22</v>
      </c>
      <c r="R370" s="213" t="s">
        <v>22</v>
      </c>
      <c r="S370" s="213" t="s">
        <v>22</v>
      </c>
      <c r="T370" s="2"/>
    </row>
    <row r="371" spans="1:20" ht="18.75" customHeight="1" x14ac:dyDescent="0.25">
      <c r="A371" s="191"/>
      <c r="B371" s="194"/>
      <c r="C371" s="20">
        <v>2014</v>
      </c>
      <c r="D371" s="97">
        <v>0</v>
      </c>
      <c r="E371" s="97">
        <v>0</v>
      </c>
      <c r="F371" s="97">
        <v>0</v>
      </c>
      <c r="G371" s="97">
        <v>0</v>
      </c>
      <c r="H371" s="97">
        <v>0</v>
      </c>
      <c r="I371" s="97">
        <v>0</v>
      </c>
      <c r="J371" s="97">
        <v>0</v>
      </c>
      <c r="K371" s="97">
        <v>0</v>
      </c>
      <c r="L371" s="97">
        <v>0</v>
      </c>
      <c r="M371" s="97">
        <v>0</v>
      </c>
      <c r="N371" s="97">
        <v>0</v>
      </c>
      <c r="O371" s="97">
        <v>0</v>
      </c>
      <c r="P371" s="214"/>
      <c r="Q371" s="214"/>
      <c r="R371" s="214"/>
      <c r="S371" s="214"/>
      <c r="T371" s="2"/>
    </row>
    <row r="372" spans="1:20" ht="20.25" customHeight="1" x14ac:dyDescent="0.25">
      <c r="A372" s="191"/>
      <c r="B372" s="194"/>
      <c r="C372" s="20">
        <v>2015</v>
      </c>
      <c r="D372" s="97">
        <f>SUM(D374)</f>
        <v>4000</v>
      </c>
      <c r="E372" s="97">
        <f t="shared" ref="E372:O372" si="116">SUM(E374)</f>
        <v>0</v>
      </c>
      <c r="F372" s="97">
        <f t="shared" si="116"/>
        <v>1200</v>
      </c>
      <c r="G372" s="97">
        <f t="shared" si="116"/>
        <v>0</v>
      </c>
      <c r="H372" s="97">
        <f t="shared" si="116"/>
        <v>2680</v>
      </c>
      <c r="I372" s="97">
        <f t="shared" si="116"/>
        <v>0</v>
      </c>
      <c r="J372" s="97">
        <f t="shared" si="116"/>
        <v>120</v>
      </c>
      <c r="K372" s="97">
        <f t="shared" si="116"/>
        <v>0</v>
      </c>
      <c r="L372" s="97">
        <f t="shared" si="116"/>
        <v>0</v>
      </c>
      <c r="M372" s="97">
        <f t="shared" si="116"/>
        <v>0</v>
      </c>
      <c r="N372" s="97">
        <f t="shared" si="116"/>
        <v>100</v>
      </c>
      <c r="O372" s="97">
        <f t="shared" si="116"/>
        <v>0</v>
      </c>
      <c r="P372" s="214"/>
      <c r="Q372" s="214"/>
      <c r="R372" s="214"/>
      <c r="S372" s="214"/>
      <c r="T372" s="2"/>
    </row>
    <row r="373" spans="1:20" ht="20.25" customHeight="1" x14ac:dyDescent="0.25">
      <c r="A373" s="192"/>
      <c r="B373" s="195"/>
      <c r="C373" s="65">
        <v>2016</v>
      </c>
      <c r="D373" s="144">
        <v>0</v>
      </c>
      <c r="E373" s="144">
        <v>0</v>
      </c>
      <c r="F373" s="144">
        <v>0</v>
      </c>
      <c r="G373" s="144">
        <v>0</v>
      </c>
      <c r="H373" s="144">
        <v>0</v>
      </c>
      <c r="I373" s="144">
        <v>0</v>
      </c>
      <c r="J373" s="144">
        <v>0</v>
      </c>
      <c r="K373" s="144">
        <v>0</v>
      </c>
      <c r="L373" s="144">
        <v>0</v>
      </c>
      <c r="M373" s="144">
        <v>0</v>
      </c>
      <c r="N373" s="144">
        <v>0</v>
      </c>
      <c r="O373" s="144">
        <v>0</v>
      </c>
      <c r="P373" s="215"/>
      <c r="Q373" s="215"/>
      <c r="R373" s="215"/>
      <c r="S373" s="215"/>
      <c r="T373" s="2"/>
    </row>
    <row r="374" spans="1:20" ht="42" customHeight="1" x14ac:dyDescent="0.25">
      <c r="A374" s="190"/>
      <c r="B374" s="193" t="s">
        <v>382</v>
      </c>
      <c r="C374" s="175">
        <v>2015</v>
      </c>
      <c r="D374" s="170">
        <v>4000</v>
      </c>
      <c r="E374" s="170">
        <v>0</v>
      </c>
      <c r="F374" s="170">
        <v>1200</v>
      </c>
      <c r="G374" s="170">
        <v>0</v>
      </c>
      <c r="H374" s="170">
        <v>2680</v>
      </c>
      <c r="I374" s="170">
        <v>0</v>
      </c>
      <c r="J374" s="170">
        <v>120</v>
      </c>
      <c r="K374" s="170">
        <v>0</v>
      </c>
      <c r="L374" s="170">
        <v>0</v>
      </c>
      <c r="M374" s="170">
        <v>0</v>
      </c>
      <c r="N374" s="170">
        <v>100</v>
      </c>
      <c r="O374" s="170">
        <v>0</v>
      </c>
      <c r="P374" s="23" t="s">
        <v>383</v>
      </c>
      <c r="Q374" s="59">
        <v>228.5</v>
      </c>
      <c r="R374" s="59">
        <v>228.1</v>
      </c>
      <c r="S374" s="59">
        <v>99.82</v>
      </c>
      <c r="T374" s="2"/>
    </row>
    <row r="375" spans="1:20" ht="42" customHeight="1" x14ac:dyDescent="0.25">
      <c r="A375" s="191"/>
      <c r="B375" s="194"/>
      <c r="C375" s="176"/>
      <c r="D375" s="178"/>
      <c r="E375" s="178"/>
      <c r="F375" s="178"/>
      <c r="G375" s="178"/>
      <c r="H375" s="178"/>
      <c r="I375" s="178"/>
      <c r="J375" s="178"/>
      <c r="K375" s="178"/>
      <c r="L375" s="178"/>
      <c r="M375" s="178"/>
      <c r="N375" s="178"/>
      <c r="O375" s="178"/>
      <c r="P375" s="23" t="s">
        <v>384</v>
      </c>
      <c r="Q375" s="59">
        <v>1.8</v>
      </c>
      <c r="R375" s="59">
        <v>1.4</v>
      </c>
      <c r="S375" s="59">
        <v>77.78</v>
      </c>
      <c r="T375" s="2"/>
    </row>
    <row r="376" spans="1:20" ht="54.75" customHeight="1" x14ac:dyDescent="0.25">
      <c r="A376" s="192"/>
      <c r="B376" s="195"/>
      <c r="C376" s="177"/>
      <c r="D376" s="171"/>
      <c r="E376" s="171"/>
      <c r="F376" s="171"/>
      <c r="G376" s="171"/>
      <c r="H376" s="171"/>
      <c r="I376" s="171"/>
      <c r="J376" s="171"/>
      <c r="K376" s="171"/>
      <c r="L376" s="171"/>
      <c r="M376" s="171"/>
      <c r="N376" s="171"/>
      <c r="O376" s="171"/>
      <c r="P376" s="23" t="s">
        <v>385</v>
      </c>
      <c r="Q376" s="59">
        <v>47.5</v>
      </c>
      <c r="R376" s="59">
        <v>48.4</v>
      </c>
      <c r="S376" s="59">
        <v>101.89</v>
      </c>
      <c r="T376" s="2"/>
    </row>
    <row r="377" spans="1:20" ht="22.5" customHeight="1" x14ac:dyDescent="0.25">
      <c r="A377" s="190" t="s">
        <v>506</v>
      </c>
      <c r="B377" s="193" t="s">
        <v>160</v>
      </c>
      <c r="C377" s="63" t="s">
        <v>455</v>
      </c>
      <c r="D377" s="61">
        <f>SUM(D378+D381+D384)</f>
        <v>271419</v>
      </c>
      <c r="E377" s="145">
        <f t="shared" ref="E377:M377" si="117">SUM(E378+E381+E384)</f>
        <v>190509.47999999998</v>
      </c>
      <c r="F377" s="145">
        <f t="shared" si="117"/>
        <v>75297</v>
      </c>
      <c r="G377" s="145">
        <f t="shared" si="117"/>
        <v>37435</v>
      </c>
      <c r="H377" s="145">
        <f t="shared" si="117"/>
        <v>145518.5</v>
      </c>
      <c r="I377" s="145">
        <f t="shared" si="117"/>
        <v>125082.93000000002</v>
      </c>
      <c r="J377" s="145">
        <f t="shared" si="117"/>
        <v>32201</v>
      </c>
      <c r="K377" s="145">
        <f t="shared" si="117"/>
        <v>19523.75</v>
      </c>
      <c r="L377" s="145">
        <f t="shared" si="117"/>
        <v>18402.5</v>
      </c>
      <c r="M377" s="145">
        <f t="shared" si="117"/>
        <v>8467.7999999999993</v>
      </c>
      <c r="N377" s="61">
        <v>100</v>
      </c>
      <c r="O377" s="61">
        <v>69.95</v>
      </c>
      <c r="P377" s="59" t="s">
        <v>22</v>
      </c>
      <c r="Q377" s="59" t="s">
        <v>22</v>
      </c>
      <c r="R377" s="59" t="s">
        <v>22</v>
      </c>
      <c r="S377" s="59" t="s">
        <v>22</v>
      </c>
      <c r="T377" s="2"/>
    </row>
    <row r="378" spans="1:20" ht="28.5" customHeight="1" x14ac:dyDescent="0.25">
      <c r="A378" s="191"/>
      <c r="B378" s="194"/>
      <c r="C378" s="196">
        <v>2014</v>
      </c>
      <c r="D378" s="184">
        <f>SUM(D387+D388+D389+D390+D391)</f>
        <v>54654.5</v>
      </c>
      <c r="E378" s="184">
        <f t="shared" ref="E378:M378" si="118">SUM(E387+E388+E389+E390+E391)</f>
        <v>54654.5</v>
      </c>
      <c r="F378" s="184">
        <f t="shared" si="118"/>
        <v>18233.400000000001</v>
      </c>
      <c r="G378" s="184">
        <f t="shared" si="118"/>
        <v>18233.400000000001</v>
      </c>
      <c r="H378" s="184">
        <f t="shared" si="118"/>
        <v>26736.400000000001</v>
      </c>
      <c r="I378" s="184">
        <f t="shared" si="118"/>
        <v>26736.400000000001</v>
      </c>
      <c r="J378" s="184">
        <f t="shared" si="118"/>
        <v>6751.2000000000007</v>
      </c>
      <c r="K378" s="184">
        <f t="shared" si="118"/>
        <v>6751.2000000000007</v>
      </c>
      <c r="L378" s="184">
        <f t="shared" si="118"/>
        <v>2933.5</v>
      </c>
      <c r="M378" s="184">
        <f t="shared" si="118"/>
        <v>2933.5</v>
      </c>
      <c r="N378" s="184">
        <v>100</v>
      </c>
      <c r="O378" s="184">
        <v>100</v>
      </c>
      <c r="P378" s="27" t="s">
        <v>162</v>
      </c>
      <c r="Q378" s="59">
        <v>318.89999999999998</v>
      </c>
      <c r="R378" s="59">
        <v>318.89999999999998</v>
      </c>
      <c r="S378" s="59">
        <v>100</v>
      </c>
      <c r="T378" s="2"/>
    </row>
    <row r="379" spans="1:20" ht="39" customHeight="1" x14ac:dyDescent="0.25">
      <c r="A379" s="191"/>
      <c r="B379" s="194"/>
      <c r="C379" s="197"/>
      <c r="D379" s="189"/>
      <c r="E379" s="189"/>
      <c r="F379" s="189"/>
      <c r="G379" s="189"/>
      <c r="H379" s="189"/>
      <c r="I379" s="189"/>
      <c r="J379" s="189"/>
      <c r="K379" s="189"/>
      <c r="L379" s="189"/>
      <c r="M379" s="189"/>
      <c r="N379" s="189"/>
      <c r="O379" s="189"/>
      <c r="P379" s="27" t="s">
        <v>163</v>
      </c>
      <c r="Q379" s="59">
        <v>6.6</v>
      </c>
      <c r="R379" s="59">
        <v>6.6</v>
      </c>
      <c r="S379" s="59">
        <v>100</v>
      </c>
      <c r="T379" s="2"/>
    </row>
    <row r="380" spans="1:20" ht="27" customHeight="1" x14ac:dyDescent="0.25">
      <c r="A380" s="191"/>
      <c r="B380" s="194"/>
      <c r="C380" s="198"/>
      <c r="D380" s="185"/>
      <c r="E380" s="185"/>
      <c r="F380" s="185"/>
      <c r="G380" s="185"/>
      <c r="H380" s="185"/>
      <c r="I380" s="185"/>
      <c r="J380" s="185"/>
      <c r="K380" s="185"/>
      <c r="L380" s="185"/>
      <c r="M380" s="185"/>
      <c r="N380" s="185"/>
      <c r="O380" s="185"/>
      <c r="P380" s="27" t="s">
        <v>164</v>
      </c>
      <c r="Q380" s="59">
        <v>86.4</v>
      </c>
      <c r="R380" s="59">
        <v>86.4</v>
      </c>
      <c r="S380" s="59">
        <v>100</v>
      </c>
      <c r="T380" s="2"/>
    </row>
    <row r="381" spans="1:20" ht="27" customHeight="1" x14ac:dyDescent="0.25">
      <c r="A381" s="191"/>
      <c r="B381" s="194"/>
      <c r="C381" s="196">
        <v>2015</v>
      </c>
      <c r="D381" s="184">
        <f>SUM(D392:D397)</f>
        <v>154676</v>
      </c>
      <c r="E381" s="184">
        <f t="shared" ref="E381:M381" si="119">SUM(E392:E397)</f>
        <v>73766.5</v>
      </c>
      <c r="F381" s="184">
        <f t="shared" si="119"/>
        <v>46402</v>
      </c>
      <c r="G381" s="184">
        <f t="shared" si="119"/>
        <v>8540</v>
      </c>
      <c r="H381" s="184">
        <f t="shared" si="119"/>
        <v>77338</v>
      </c>
      <c r="I381" s="184">
        <f t="shared" si="119"/>
        <v>56902.430000000008</v>
      </c>
      <c r="J381" s="184">
        <f t="shared" si="119"/>
        <v>15467</v>
      </c>
      <c r="K381" s="184">
        <f t="shared" si="119"/>
        <v>2789.77</v>
      </c>
      <c r="L381" s="184">
        <f t="shared" si="119"/>
        <v>15469</v>
      </c>
      <c r="M381" s="184">
        <f t="shared" si="119"/>
        <v>5534.2999999999993</v>
      </c>
      <c r="N381" s="184">
        <v>100</v>
      </c>
      <c r="O381" s="184">
        <v>47.69</v>
      </c>
      <c r="P381" s="27" t="s">
        <v>162</v>
      </c>
      <c r="Q381" s="59">
        <v>318.89999999999998</v>
      </c>
      <c r="R381" s="59">
        <v>322</v>
      </c>
      <c r="S381" s="59">
        <v>101</v>
      </c>
      <c r="T381" s="2"/>
    </row>
    <row r="382" spans="1:20" ht="40.5" customHeight="1" x14ac:dyDescent="0.25">
      <c r="A382" s="191"/>
      <c r="B382" s="194"/>
      <c r="C382" s="197"/>
      <c r="D382" s="189"/>
      <c r="E382" s="189"/>
      <c r="F382" s="189"/>
      <c r="G382" s="189"/>
      <c r="H382" s="189"/>
      <c r="I382" s="189"/>
      <c r="J382" s="189"/>
      <c r="K382" s="189"/>
      <c r="L382" s="189"/>
      <c r="M382" s="189"/>
      <c r="N382" s="189"/>
      <c r="O382" s="189"/>
      <c r="P382" s="27" t="s">
        <v>163</v>
      </c>
      <c r="Q382" s="59">
        <v>6.7</v>
      </c>
      <c r="R382" s="59">
        <v>6.85</v>
      </c>
      <c r="S382" s="59">
        <v>102.2</v>
      </c>
      <c r="T382" s="2"/>
    </row>
    <row r="383" spans="1:20" ht="27" customHeight="1" x14ac:dyDescent="0.25">
      <c r="A383" s="191"/>
      <c r="B383" s="194"/>
      <c r="C383" s="198"/>
      <c r="D383" s="185"/>
      <c r="E383" s="185"/>
      <c r="F383" s="185"/>
      <c r="G383" s="185"/>
      <c r="H383" s="185"/>
      <c r="I383" s="185"/>
      <c r="J383" s="185"/>
      <c r="K383" s="185"/>
      <c r="L383" s="185"/>
      <c r="M383" s="185"/>
      <c r="N383" s="185"/>
      <c r="O383" s="185"/>
      <c r="P383" s="27" t="s">
        <v>164</v>
      </c>
      <c r="Q383" s="59">
        <v>86.6</v>
      </c>
      <c r="R383" s="59">
        <v>91.1</v>
      </c>
      <c r="S383" s="59">
        <v>105.2</v>
      </c>
      <c r="T383" s="2"/>
    </row>
    <row r="384" spans="1:20" ht="27" customHeight="1" x14ac:dyDescent="0.25">
      <c r="A384" s="191"/>
      <c r="B384" s="194"/>
      <c r="C384" s="196">
        <v>2016</v>
      </c>
      <c r="D384" s="184">
        <f>SUM(D398+D399+D400)</f>
        <v>62088.5</v>
      </c>
      <c r="E384" s="184">
        <f t="shared" ref="E384:M384" si="120">SUM(E398+E399+E400)</f>
        <v>62088.479999999996</v>
      </c>
      <c r="F384" s="184">
        <f t="shared" si="120"/>
        <v>10661.599999999999</v>
      </c>
      <c r="G384" s="184">
        <f t="shared" si="120"/>
        <v>10661.599999999999</v>
      </c>
      <c r="H384" s="184">
        <f t="shared" si="120"/>
        <v>41444.1</v>
      </c>
      <c r="I384" s="184">
        <f t="shared" si="120"/>
        <v>41444.1</v>
      </c>
      <c r="J384" s="184">
        <f t="shared" si="120"/>
        <v>9982.7999999999993</v>
      </c>
      <c r="K384" s="184">
        <f t="shared" si="120"/>
        <v>9982.7800000000007</v>
      </c>
      <c r="L384" s="184">
        <f t="shared" si="120"/>
        <v>0</v>
      </c>
      <c r="M384" s="184">
        <f t="shared" si="120"/>
        <v>0</v>
      </c>
      <c r="N384" s="184">
        <v>100</v>
      </c>
      <c r="O384" s="184">
        <v>100</v>
      </c>
      <c r="P384" s="27" t="s">
        <v>162</v>
      </c>
      <c r="Q384" s="152">
        <v>332.3</v>
      </c>
      <c r="R384" s="152">
        <v>332.3</v>
      </c>
      <c r="S384" s="152">
        <v>100</v>
      </c>
      <c r="T384" s="2"/>
    </row>
    <row r="385" spans="1:20" ht="42" customHeight="1" x14ac:dyDescent="0.25">
      <c r="A385" s="191"/>
      <c r="B385" s="194"/>
      <c r="C385" s="197"/>
      <c r="D385" s="189"/>
      <c r="E385" s="189"/>
      <c r="F385" s="189"/>
      <c r="G385" s="189"/>
      <c r="H385" s="189"/>
      <c r="I385" s="189"/>
      <c r="J385" s="189"/>
      <c r="K385" s="189"/>
      <c r="L385" s="189"/>
      <c r="M385" s="189"/>
      <c r="N385" s="189"/>
      <c r="O385" s="189"/>
      <c r="P385" s="27" t="s">
        <v>163</v>
      </c>
      <c r="Q385" s="152">
        <v>8.6999999999999993</v>
      </c>
      <c r="R385" s="152">
        <v>8.6999999999999993</v>
      </c>
      <c r="S385" s="152">
        <v>100</v>
      </c>
      <c r="T385" s="2"/>
    </row>
    <row r="386" spans="1:20" ht="27" customHeight="1" x14ac:dyDescent="0.25">
      <c r="A386" s="192"/>
      <c r="B386" s="195"/>
      <c r="C386" s="198"/>
      <c r="D386" s="185"/>
      <c r="E386" s="185"/>
      <c r="F386" s="185"/>
      <c r="G386" s="185"/>
      <c r="H386" s="185"/>
      <c r="I386" s="185"/>
      <c r="J386" s="185"/>
      <c r="K386" s="185"/>
      <c r="L386" s="185"/>
      <c r="M386" s="185"/>
      <c r="N386" s="185"/>
      <c r="O386" s="185"/>
      <c r="P386" s="27" t="s">
        <v>164</v>
      </c>
      <c r="Q386" s="152">
        <v>92.5</v>
      </c>
      <c r="R386" s="152">
        <v>92.5</v>
      </c>
      <c r="S386" s="152">
        <v>100</v>
      </c>
      <c r="T386" s="2"/>
    </row>
    <row r="387" spans="1:20" ht="52.5" customHeight="1" x14ac:dyDescent="0.25">
      <c r="A387" s="10"/>
      <c r="B387" s="23" t="s">
        <v>204</v>
      </c>
      <c r="C387" s="23">
        <v>2014</v>
      </c>
      <c r="D387" s="24">
        <v>10444</v>
      </c>
      <c r="E387" s="24">
        <v>10444</v>
      </c>
      <c r="F387" s="24">
        <v>3472.5</v>
      </c>
      <c r="G387" s="24">
        <v>3472.5</v>
      </c>
      <c r="H387" s="24">
        <v>5066.6000000000004</v>
      </c>
      <c r="I387" s="24">
        <v>5066.6000000000004</v>
      </c>
      <c r="J387" s="24">
        <v>1364.3</v>
      </c>
      <c r="K387" s="24">
        <v>1364.3</v>
      </c>
      <c r="L387" s="24">
        <v>540.6</v>
      </c>
      <c r="M387" s="24">
        <v>540.6</v>
      </c>
      <c r="N387" s="24">
        <v>100</v>
      </c>
      <c r="O387" s="24">
        <v>100</v>
      </c>
      <c r="P387" s="5" t="s">
        <v>161</v>
      </c>
      <c r="Q387" s="10">
        <v>7.5119999999999996</v>
      </c>
      <c r="R387" s="10">
        <v>7.5119999999999996</v>
      </c>
      <c r="S387" s="10">
        <v>100</v>
      </c>
      <c r="T387" s="2"/>
    </row>
    <row r="388" spans="1:20" ht="54" customHeight="1" x14ac:dyDescent="0.25">
      <c r="A388" s="10"/>
      <c r="B388" s="23" t="s">
        <v>205</v>
      </c>
      <c r="C388" s="23">
        <v>2014</v>
      </c>
      <c r="D388" s="24">
        <v>16575.7</v>
      </c>
      <c r="E388" s="24">
        <v>16575.7</v>
      </c>
      <c r="F388" s="24">
        <v>5556.6</v>
      </c>
      <c r="G388" s="24">
        <v>5556.6</v>
      </c>
      <c r="H388" s="24">
        <v>8095.4</v>
      </c>
      <c r="I388" s="24">
        <v>8095.4</v>
      </c>
      <c r="J388" s="24">
        <v>2288</v>
      </c>
      <c r="K388" s="24">
        <v>2288</v>
      </c>
      <c r="L388" s="24">
        <v>635.70000000000005</v>
      </c>
      <c r="M388" s="24">
        <v>635.70000000000005</v>
      </c>
      <c r="N388" s="24">
        <v>100</v>
      </c>
      <c r="O388" s="24">
        <v>100</v>
      </c>
      <c r="P388" s="5" t="s">
        <v>161</v>
      </c>
      <c r="Q388" s="10">
        <v>9.8140000000000001</v>
      </c>
      <c r="R388" s="10">
        <v>9.8140000000000001</v>
      </c>
      <c r="S388" s="10">
        <v>100</v>
      </c>
      <c r="T388" s="2"/>
    </row>
    <row r="389" spans="1:20" ht="54" customHeight="1" x14ac:dyDescent="0.25">
      <c r="A389" s="10"/>
      <c r="B389" s="23" t="s">
        <v>206</v>
      </c>
      <c r="C389" s="23">
        <v>2014</v>
      </c>
      <c r="D389" s="24">
        <v>5047.8</v>
      </c>
      <c r="E389" s="24">
        <v>5047.8</v>
      </c>
      <c r="F389" s="24">
        <v>1692</v>
      </c>
      <c r="G389" s="24">
        <v>1692</v>
      </c>
      <c r="H389" s="24">
        <v>2465.4</v>
      </c>
      <c r="I389" s="24">
        <v>2465.4</v>
      </c>
      <c r="J389" s="24">
        <v>716.3</v>
      </c>
      <c r="K389" s="24">
        <v>716.3</v>
      </c>
      <c r="L389" s="24">
        <v>174.1</v>
      </c>
      <c r="M389" s="24">
        <v>174.1</v>
      </c>
      <c r="N389" s="24">
        <v>100</v>
      </c>
      <c r="O389" s="24">
        <v>100</v>
      </c>
      <c r="P389" s="5" t="s">
        <v>161</v>
      </c>
      <c r="Q389" s="10">
        <v>2.323</v>
      </c>
      <c r="R389" s="10">
        <v>2.323</v>
      </c>
      <c r="S389" s="10">
        <v>100</v>
      </c>
      <c r="T389" s="2"/>
    </row>
    <row r="390" spans="1:20" ht="51.75" customHeight="1" x14ac:dyDescent="0.25">
      <c r="A390" s="10"/>
      <c r="B390" s="23" t="s">
        <v>207</v>
      </c>
      <c r="C390" s="23">
        <v>2014</v>
      </c>
      <c r="D390" s="24">
        <v>16715</v>
      </c>
      <c r="E390" s="24">
        <v>16715</v>
      </c>
      <c r="F390" s="24">
        <v>5559.5</v>
      </c>
      <c r="G390" s="24">
        <v>5559.5</v>
      </c>
      <c r="H390" s="24">
        <v>8220.6</v>
      </c>
      <c r="I390" s="24">
        <v>8220.6</v>
      </c>
      <c r="J390" s="24">
        <v>1755.3</v>
      </c>
      <c r="K390" s="24">
        <v>1755.3</v>
      </c>
      <c r="L390" s="24">
        <v>1179.5999999999999</v>
      </c>
      <c r="M390" s="24">
        <v>1179.5999999999999</v>
      </c>
      <c r="N390" s="24">
        <v>100</v>
      </c>
      <c r="O390" s="24">
        <v>100</v>
      </c>
      <c r="P390" s="5" t="s">
        <v>161</v>
      </c>
      <c r="Q390" s="10">
        <v>9.76</v>
      </c>
      <c r="R390" s="10">
        <v>9.76</v>
      </c>
      <c r="S390" s="10">
        <v>100</v>
      </c>
      <c r="T390" s="2"/>
    </row>
    <row r="391" spans="1:20" ht="54" customHeight="1" x14ac:dyDescent="0.25">
      <c r="A391" s="10"/>
      <c r="B391" s="23" t="s">
        <v>208</v>
      </c>
      <c r="C391" s="23">
        <v>2014</v>
      </c>
      <c r="D391" s="24">
        <v>5872</v>
      </c>
      <c r="E391" s="24">
        <v>5872</v>
      </c>
      <c r="F391" s="24">
        <v>1952.8</v>
      </c>
      <c r="G391" s="24">
        <v>1952.8</v>
      </c>
      <c r="H391" s="24">
        <v>2888.4</v>
      </c>
      <c r="I391" s="24">
        <v>2888.4</v>
      </c>
      <c r="J391" s="24">
        <v>627.29999999999995</v>
      </c>
      <c r="K391" s="24">
        <v>627.29999999999995</v>
      </c>
      <c r="L391" s="24">
        <v>403.5</v>
      </c>
      <c r="M391" s="24">
        <v>403.5</v>
      </c>
      <c r="N391" s="24">
        <v>100</v>
      </c>
      <c r="O391" s="24">
        <v>100</v>
      </c>
      <c r="P391" s="5" t="s">
        <v>161</v>
      </c>
      <c r="Q391" s="10">
        <v>1.4379999999999999</v>
      </c>
      <c r="R391" s="10">
        <v>1.4379999999999999</v>
      </c>
      <c r="S391" s="10">
        <v>100</v>
      </c>
      <c r="T391" s="2"/>
    </row>
    <row r="392" spans="1:20" ht="54" customHeight="1" x14ac:dyDescent="0.25">
      <c r="A392" s="59"/>
      <c r="B392" s="23" t="s">
        <v>386</v>
      </c>
      <c r="C392" s="23">
        <v>2015</v>
      </c>
      <c r="D392" s="24">
        <v>54110</v>
      </c>
      <c r="E392" s="24">
        <v>20857.400000000001</v>
      </c>
      <c r="F392" s="24">
        <v>16233</v>
      </c>
      <c r="G392" s="24">
        <v>535</v>
      </c>
      <c r="H392" s="24">
        <v>27055</v>
      </c>
      <c r="I392" s="24">
        <v>19069.93</v>
      </c>
      <c r="J392" s="24">
        <v>5411</v>
      </c>
      <c r="K392" s="24">
        <v>620.97</v>
      </c>
      <c r="L392" s="24">
        <v>5411</v>
      </c>
      <c r="M392" s="24">
        <v>631.5</v>
      </c>
      <c r="N392" s="24">
        <v>100</v>
      </c>
      <c r="O392" s="24">
        <v>38.549999999999997</v>
      </c>
      <c r="P392" s="5" t="s">
        <v>161</v>
      </c>
      <c r="Q392" s="59">
        <v>20.782</v>
      </c>
      <c r="R392" s="59" t="s">
        <v>367</v>
      </c>
      <c r="S392" s="59" t="s">
        <v>387</v>
      </c>
      <c r="T392" s="2"/>
    </row>
    <row r="393" spans="1:20" ht="54" customHeight="1" x14ac:dyDescent="0.25">
      <c r="A393" s="59"/>
      <c r="B393" s="23" t="s">
        <v>388</v>
      </c>
      <c r="C393" s="23">
        <v>2015</v>
      </c>
      <c r="D393" s="24">
        <v>20206</v>
      </c>
      <c r="E393" s="24">
        <v>19507.599999999999</v>
      </c>
      <c r="F393" s="24">
        <v>6062</v>
      </c>
      <c r="G393" s="24">
        <v>2950</v>
      </c>
      <c r="H393" s="24">
        <v>10103</v>
      </c>
      <c r="I393" s="24">
        <v>13820.7</v>
      </c>
      <c r="J393" s="24">
        <v>2020.5</v>
      </c>
      <c r="K393" s="24">
        <v>935.7</v>
      </c>
      <c r="L393" s="24">
        <v>2020.5</v>
      </c>
      <c r="M393" s="24">
        <v>1801.2</v>
      </c>
      <c r="N393" s="24">
        <v>100</v>
      </c>
      <c r="O393" s="24">
        <v>96.54</v>
      </c>
      <c r="P393" s="5" t="s">
        <v>161</v>
      </c>
      <c r="Q393" s="59">
        <v>9.1180000000000003</v>
      </c>
      <c r="R393" s="59">
        <v>9.1180000000000003</v>
      </c>
      <c r="S393" s="59">
        <v>100</v>
      </c>
      <c r="T393" s="2"/>
    </row>
    <row r="394" spans="1:20" ht="54" customHeight="1" x14ac:dyDescent="0.25">
      <c r="A394" s="59"/>
      <c r="B394" s="23" t="s">
        <v>389</v>
      </c>
      <c r="C394" s="23">
        <v>2015</v>
      </c>
      <c r="D394" s="24">
        <v>7154</v>
      </c>
      <c r="E394" s="24">
        <v>7064.7</v>
      </c>
      <c r="F394" s="24">
        <v>2146</v>
      </c>
      <c r="G394" s="24">
        <v>1080</v>
      </c>
      <c r="H394" s="24">
        <v>3577</v>
      </c>
      <c r="I394" s="24">
        <v>5131</v>
      </c>
      <c r="J394" s="24">
        <v>715.5</v>
      </c>
      <c r="K394" s="24">
        <v>213</v>
      </c>
      <c r="L394" s="24">
        <v>715.5</v>
      </c>
      <c r="M394" s="24">
        <v>640.70000000000005</v>
      </c>
      <c r="N394" s="24">
        <v>100</v>
      </c>
      <c r="O394" s="24">
        <v>98.75</v>
      </c>
      <c r="P394" s="5" t="s">
        <v>161</v>
      </c>
      <c r="Q394" s="59">
        <v>2.3559999999999999</v>
      </c>
      <c r="R394" s="59">
        <v>2.3559999999999999</v>
      </c>
      <c r="S394" s="59">
        <v>100</v>
      </c>
      <c r="T394" s="2"/>
    </row>
    <row r="395" spans="1:20" ht="54" customHeight="1" x14ac:dyDescent="0.25">
      <c r="A395" s="59"/>
      <c r="B395" s="23" t="s">
        <v>390</v>
      </c>
      <c r="C395" s="23">
        <v>2015</v>
      </c>
      <c r="D395" s="24">
        <v>26190</v>
      </c>
      <c r="E395" s="24">
        <v>26336.799999999999</v>
      </c>
      <c r="F395" s="24">
        <v>7857</v>
      </c>
      <c r="G395" s="24">
        <v>3975</v>
      </c>
      <c r="H395" s="24">
        <v>13095</v>
      </c>
      <c r="I395" s="24">
        <v>18880.8</v>
      </c>
      <c r="J395" s="24">
        <v>2619</v>
      </c>
      <c r="K395" s="24">
        <v>1020.1</v>
      </c>
      <c r="L395" s="24">
        <v>2619</v>
      </c>
      <c r="M395" s="24">
        <v>2460.9</v>
      </c>
      <c r="N395" s="24">
        <v>100</v>
      </c>
      <c r="O395" s="24">
        <v>100.56</v>
      </c>
      <c r="P395" s="5" t="s">
        <v>161</v>
      </c>
      <c r="Q395" s="59">
        <v>11.378</v>
      </c>
      <c r="R395" s="59">
        <v>11.38</v>
      </c>
      <c r="S395" s="59">
        <v>100</v>
      </c>
      <c r="T395" s="2"/>
    </row>
    <row r="396" spans="1:20" ht="54" customHeight="1" x14ac:dyDescent="0.25">
      <c r="A396" s="59"/>
      <c r="B396" s="23" t="s">
        <v>391</v>
      </c>
      <c r="C396" s="23">
        <v>2015</v>
      </c>
      <c r="D396" s="24">
        <v>15231</v>
      </c>
      <c r="E396" s="24">
        <v>0</v>
      </c>
      <c r="F396" s="24">
        <v>4569</v>
      </c>
      <c r="G396" s="24">
        <v>0</v>
      </c>
      <c r="H396" s="24">
        <v>7615</v>
      </c>
      <c r="I396" s="24">
        <v>0</v>
      </c>
      <c r="J396" s="24">
        <v>1523</v>
      </c>
      <c r="K396" s="24">
        <v>0</v>
      </c>
      <c r="L396" s="24">
        <v>1524</v>
      </c>
      <c r="M396" s="24">
        <v>0</v>
      </c>
      <c r="N396" s="24">
        <v>100</v>
      </c>
      <c r="O396" s="24">
        <v>0</v>
      </c>
      <c r="P396" s="5" t="s">
        <v>161</v>
      </c>
      <c r="Q396" s="59">
        <v>5.9409999999999998</v>
      </c>
      <c r="R396" s="59">
        <v>0</v>
      </c>
      <c r="S396" s="59" t="s">
        <v>373</v>
      </c>
      <c r="T396" s="2"/>
    </row>
    <row r="397" spans="1:20" ht="54" customHeight="1" x14ac:dyDescent="0.25">
      <c r="A397" s="59"/>
      <c r="B397" s="23" t="s">
        <v>392</v>
      </c>
      <c r="C397" s="23">
        <v>2015</v>
      </c>
      <c r="D397" s="24">
        <v>31785</v>
      </c>
      <c r="E397" s="24">
        <v>0</v>
      </c>
      <c r="F397" s="24">
        <v>9535</v>
      </c>
      <c r="G397" s="24">
        <v>0</v>
      </c>
      <c r="H397" s="24">
        <v>15893</v>
      </c>
      <c r="I397" s="24">
        <v>0</v>
      </c>
      <c r="J397" s="24">
        <v>3178</v>
      </c>
      <c r="K397" s="24">
        <v>0</v>
      </c>
      <c r="L397" s="24">
        <v>3179</v>
      </c>
      <c r="M397" s="24">
        <v>0</v>
      </c>
      <c r="N397" s="24">
        <v>100</v>
      </c>
      <c r="O397" s="24">
        <v>0</v>
      </c>
      <c r="P397" s="5" t="s">
        <v>161</v>
      </c>
      <c r="Q397" s="59">
        <v>13.9</v>
      </c>
      <c r="R397" s="59">
        <v>0</v>
      </c>
      <c r="S397" s="59" t="s">
        <v>373</v>
      </c>
      <c r="T397" s="2"/>
    </row>
    <row r="398" spans="1:20" ht="65.25" customHeight="1" x14ac:dyDescent="0.25">
      <c r="A398" s="148"/>
      <c r="B398" s="8" t="s">
        <v>507</v>
      </c>
      <c r="C398" s="23">
        <v>2016</v>
      </c>
      <c r="D398" s="24">
        <v>30604</v>
      </c>
      <c r="E398" s="24">
        <v>30603.96</v>
      </c>
      <c r="F398" s="24">
        <v>5447.9</v>
      </c>
      <c r="G398" s="24">
        <v>5447.9</v>
      </c>
      <c r="H398" s="24">
        <v>21177.599999999999</v>
      </c>
      <c r="I398" s="24">
        <v>21177.599999999999</v>
      </c>
      <c r="J398" s="24">
        <v>3978.5</v>
      </c>
      <c r="K398" s="24">
        <v>3978.46</v>
      </c>
      <c r="L398" s="24">
        <v>0</v>
      </c>
      <c r="M398" s="24">
        <v>0</v>
      </c>
      <c r="N398" s="24">
        <v>100</v>
      </c>
      <c r="O398" s="24">
        <v>100</v>
      </c>
      <c r="P398" s="5" t="s">
        <v>161</v>
      </c>
      <c r="Q398" s="152">
        <v>20.782</v>
      </c>
      <c r="R398" s="152">
        <v>20.782</v>
      </c>
      <c r="S398" s="152">
        <v>100</v>
      </c>
      <c r="T398" s="2"/>
    </row>
    <row r="399" spans="1:20" ht="64.5" customHeight="1" x14ac:dyDescent="0.25">
      <c r="A399" s="148"/>
      <c r="B399" s="8" t="s">
        <v>508</v>
      </c>
      <c r="C399" s="23">
        <v>2016</v>
      </c>
      <c r="D399" s="24">
        <v>29287.5</v>
      </c>
      <c r="E399" s="24">
        <v>29287.52</v>
      </c>
      <c r="F399" s="24">
        <v>5213.7</v>
      </c>
      <c r="G399" s="24">
        <v>5213.7</v>
      </c>
      <c r="H399" s="24">
        <v>20266.5</v>
      </c>
      <c r="I399" s="24">
        <v>20266.5</v>
      </c>
      <c r="J399" s="24">
        <v>3807.3</v>
      </c>
      <c r="K399" s="24">
        <v>3807.32</v>
      </c>
      <c r="L399" s="24">
        <v>0</v>
      </c>
      <c r="M399" s="24">
        <v>0</v>
      </c>
      <c r="N399" s="24">
        <v>100</v>
      </c>
      <c r="O399" s="24">
        <v>100</v>
      </c>
      <c r="P399" s="5" t="s">
        <v>161</v>
      </c>
      <c r="Q399" s="152">
        <v>10.3</v>
      </c>
      <c r="R399" s="152">
        <v>10.3</v>
      </c>
      <c r="S399" s="152">
        <v>100</v>
      </c>
      <c r="T399" s="2"/>
    </row>
    <row r="400" spans="1:20" ht="18" customHeight="1" x14ac:dyDescent="0.25">
      <c r="A400" s="148"/>
      <c r="B400" s="128" t="s">
        <v>514</v>
      </c>
      <c r="C400" s="23">
        <v>2016</v>
      </c>
      <c r="D400" s="24">
        <v>2197</v>
      </c>
      <c r="E400" s="24">
        <v>2197</v>
      </c>
      <c r="F400" s="24">
        <v>0</v>
      </c>
      <c r="G400" s="24">
        <v>0</v>
      </c>
      <c r="H400" s="24">
        <v>0</v>
      </c>
      <c r="I400" s="24">
        <v>0</v>
      </c>
      <c r="J400" s="24">
        <v>2197</v>
      </c>
      <c r="K400" s="24">
        <v>2197</v>
      </c>
      <c r="L400" s="24">
        <v>0</v>
      </c>
      <c r="M400" s="24">
        <v>0</v>
      </c>
      <c r="N400" s="24">
        <v>100</v>
      </c>
      <c r="O400" s="24">
        <v>100</v>
      </c>
      <c r="P400" s="143" t="s">
        <v>22</v>
      </c>
      <c r="Q400" s="152" t="s">
        <v>22</v>
      </c>
      <c r="R400" s="152" t="s">
        <v>22</v>
      </c>
      <c r="S400" s="152" t="s">
        <v>22</v>
      </c>
      <c r="T400" s="2"/>
    </row>
    <row r="401" spans="1:20" ht="17.25" customHeight="1" x14ac:dyDescent="0.25">
      <c r="A401" s="190" t="s">
        <v>509</v>
      </c>
      <c r="B401" s="193" t="s">
        <v>393</v>
      </c>
      <c r="C401" s="63" t="s">
        <v>455</v>
      </c>
      <c r="D401" s="21">
        <f>SUM(D402:D410)</f>
        <v>12842.45</v>
      </c>
      <c r="E401" s="21">
        <f t="shared" ref="E401:M401" si="121">SUM(E402:E410)</f>
        <v>6842.5</v>
      </c>
      <c r="F401" s="21">
        <f t="shared" si="121"/>
        <v>4730</v>
      </c>
      <c r="G401" s="21">
        <f t="shared" si="121"/>
        <v>2930</v>
      </c>
      <c r="H401" s="21">
        <f t="shared" si="121"/>
        <v>5236</v>
      </c>
      <c r="I401" s="21">
        <f t="shared" si="121"/>
        <v>2836</v>
      </c>
      <c r="J401" s="21">
        <f t="shared" si="121"/>
        <v>1418</v>
      </c>
      <c r="K401" s="21">
        <f t="shared" si="121"/>
        <v>818</v>
      </c>
      <c r="L401" s="21">
        <f t="shared" si="121"/>
        <v>1458.45</v>
      </c>
      <c r="M401" s="21">
        <f t="shared" si="121"/>
        <v>258.5</v>
      </c>
      <c r="N401" s="21">
        <v>100</v>
      </c>
      <c r="O401" s="21">
        <v>52.92</v>
      </c>
      <c r="P401" s="19" t="s">
        <v>22</v>
      </c>
      <c r="Q401" s="19" t="s">
        <v>22</v>
      </c>
      <c r="R401" s="19" t="s">
        <v>22</v>
      </c>
      <c r="S401" s="19" t="s">
        <v>22</v>
      </c>
      <c r="T401" s="2"/>
    </row>
    <row r="402" spans="1:20" ht="24.75" customHeight="1" x14ac:dyDescent="0.25">
      <c r="A402" s="191"/>
      <c r="B402" s="194"/>
      <c r="C402" s="196">
        <v>2014</v>
      </c>
      <c r="D402" s="184">
        <v>0</v>
      </c>
      <c r="E402" s="184">
        <v>0</v>
      </c>
      <c r="F402" s="184">
        <v>0</v>
      </c>
      <c r="G402" s="184">
        <v>0</v>
      </c>
      <c r="H402" s="184">
        <v>0</v>
      </c>
      <c r="I402" s="184">
        <v>0</v>
      </c>
      <c r="J402" s="184">
        <v>0</v>
      </c>
      <c r="K402" s="184">
        <v>0</v>
      </c>
      <c r="L402" s="184">
        <v>0</v>
      </c>
      <c r="M402" s="184">
        <v>0</v>
      </c>
      <c r="N402" s="184">
        <v>0</v>
      </c>
      <c r="O402" s="184">
        <v>0</v>
      </c>
      <c r="P402" s="27" t="s">
        <v>394</v>
      </c>
      <c r="Q402" s="59">
        <v>1169.5999999999999</v>
      </c>
      <c r="R402" s="59">
        <v>1171.2</v>
      </c>
      <c r="S402" s="59">
        <v>100.14</v>
      </c>
      <c r="T402" s="2"/>
    </row>
    <row r="403" spans="1:20" ht="31.5" customHeight="1" x14ac:dyDescent="0.25">
      <c r="A403" s="191"/>
      <c r="B403" s="194"/>
      <c r="C403" s="197"/>
      <c r="D403" s="189"/>
      <c r="E403" s="189"/>
      <c r="F403" s="189"/>
      <c r="G403" s="189"/>
      <c r="H403" s="189"/>
      <c r="I403" s="189"/>
      <c r="J403" s="189"/>
      <c r="K403" s="189"/>
      <c r="L403" s="189"/>
      <c r="M403" s="189"/>
      <c r="N403" s="189"/>
      <c r="O403" s="189"/>
      <c r="P403" s="27" t="s">
        <v>395</v>
      </c>
      <c r="Q403" s="59">
        <v>24.4</v>
      </c>
      <c r="R403" s="59">
        <v>24.8</v>
      </c>
      <c r="S403" s="59">
        <v>101.64</v>
      </c>
      <c r="T403" s="2"/>
    </row>
    <row r="404" spans="1:20" ht="30" customHeight="1" x14ac:dyDescent="0.25">
      <c r="A404" s="191"/>
      <c r="B404" s="194"/>
      <c r="C404" s="198"/>
      <c r="D404" s="185"/>
      <c r="E404" s="185"/>
      <c r="F404" s="185"/>
      <c r="G404" s="185"/>
      <c r="H404" s="185"/>
      <c r="I404" s="185"/>
      <c r="J404" s="185"/>
      <c r="K404" s="185"/>
      <c r="L404" s="185"/>
      <c r="M404" s="185"/>
      <c r="N404" s="185"/>
      <c r="O404" s="185"/>
      <c r="P404" s="27" t="s">
        <v>396</v>
      </c>
      <c r="Q404" s="59">
        <v>89.8</v>
      </c>
      <c r="R404" s="59">
        <v>89.9</v>
      </c>
      <c r="S404" s="59">
        <v>100.11</v>
      </c>
      <c r="T404" s="2"/>
    </row>
    <row r="405" spans="1:20" ht="30" customHeight="1" x14ac:dyDescent="0.25">
      <c r="A405" s="191"/>
      <c r="B405" s="194"/>
      <c r="C405" s="196">
        <v>2015</v>
      </c>
      <c r="D405" s="184">
        <f>SUM(D411)</f>
        <v>6000</v>
      </c>
      <c r="E405" s="184">
        <f t="shared" ref="E405:M405" si="122">SUM(E411)</f>
        <v>0</v>
      </c>
      <c r="F405" s="184">
        <f t="shared" si="122"/>
        <v>1800</v>
      </c>
      <c r="G405" s="184">
        <f t="shared" si="122"/>
        <v>0</v>
      </c>
      <c r="H405" s="184">
        <f t="shared" si="122"/>
        <v>2400</v>
      </c>
      <c r="I405" s="184">
        <f t="shared" si="122"/>
        <v>0</v>
      </c>
      <c r="J405" s="184">
        <f t="shared" si="122"/>
        <v>600</v>
      </c>
      <c r="K405" s="184">
        <f t="shared" si="122"/>
        <v>0</v>
      </c>
      <c r="L405" s="184">
        <f t="shared" si="122"/>
        <v>1200</v>
      </c>
      <c r="M405" s="184">
        <f t="shared" si="122"/>
        <v>0</v>
      </c>
      <c r="N405" s="184">
        <v>100</v>
      </c>
      <c r="O405" s="184">
        <v>0</v>
      </c>
      <c r="P405" s="27" t="s">
        <v>394</v>
      </c>
      <c r="Q405" s="59">
        <v>1175.5999999999999</v>
      </c>
      <c r="R405" s="59">
        <v>1173.9000000000001</v>
      </c>
      <c r="S405" s="59">
        <v>99.86</v>
      </c>
      <c r="T405" s="2"/>
    </row>
    <row r="406" spans="1:20" ht="29.25" customHeight="1" x14ac:dyDescent="0.25">
      <c r="A406" s="191"/>
      <c r="B406" s="194"/>
      <c r="C406" s="197"/>
      <c r="D406" s="189"/>
      <c r="E406" s="189"/>
      <c r="F406" s="189"/>
      <c r="G406" s="189"/>
      <c r="H406" s="189"/>
      <c r="I406" s="189"/>
      <c r="J406" s="189"/>
      <c r="K406" s="189"/>
      <c r="L406" s="189"/>
      <c r="M406" s="189"/>
      <c r="N406" s="189"/>
      <c r="O406" s="189"/>
      <c r="P406" s="27" t="s">
        <v>395</v>
      </c>
      <c r="Q406" s="59">
        <v>24.7</v>
      </c>
      <c r="R406" s="98">
        <v>25</v>
      </c>
      <c r="S406" s="59">
        <v>101.21</v>
      </c>
      <c r="T406" s="2"/>
    </row>
    <row r="407" spans="1:20" ht="27" customHeight="1" x14ac:dyDescent="0.25">
      <c r="A407" s="191"/>
      <c r="B407" s="194"/>
      <c r="C407" s="198"/>
      <c r="D407" s="185"/>
      <c r="E407" s="185"/>
      <c r="F407" s="185"/>
      <c r="G407" s="185"/>
      <c r="H407" s="185"/>
      <c r="I407" s="185"/>
      <c r="J407" s="185"/>
      <c r="K407" s="185"/>
      <c r="L407" s="185"/>
      <c r="M407" s="185"/>
      <c r="N407" s="185"/>
      <c r="O407" s="185"/>
      <c r="P407" s="27" t="s">
        <v>396</v>
      </c>
      <c r="Q407" s="59">
        <v>89.9</v>
      </c>
      <c r="R407" s="59">
        <v>90</v>
      </c>
      <c r="S407" s="59">
        <v>100.11</v>
      </c>
      <c r="T407" s="2"/>
    </row>
    <row r="408" spans="1:20" ht="27" customHeight="1" x14ac:dyDescent="0.25">
      <c r="A408" s="191"/>
      <c r="B408" s="194"/>
      <c r="C408" s="196">
        <v>2016</v>
      </c>
      <c r="D408" s="184">
        <f>SUM(D412+D413+D414+D415)</f>
        <v>6842.45</v>
      </c>
      <c r="E408" s="184">
        <f t="shared" ref="E408:M408" si="123">SUM(E412+E413+E414+E415)</f>
        <v>6842.5</v>
      </c>
      <c r="F408" s="184">
        <f t="shared" si="123"/>
        <v>2930</v>
      </c>
      <c r="G408" s="184">
        <f t="shared" si="123"/>
        <v>2930</v>
      </c>
      <c r="H408" s="184">
        <f t="shared" si="123"/>
        <v>2836</v>
      </c>
      <c r="I408" s="184">
        <f t="shared" si="123"/>
        <v>2836</v>
      </c>
      <c r="J408" s="184">
        <f t="shared" si="123"/>
        <v>818</v>
      </c>
      <c r="K408" s="184">
        <f t="shared" si="123"/>
        <v>818</v>
      </c>
      <c r="L408" s="184">
        <f t="shared" si="123"/>
        <v>258.45</v>
      </c>
      <c r="M408" s="184">
        <f t="shared" si="123"/>
        <v>258.5</v>
      </c>
      <c r="N408" s="184">
        <v>100</v>
      </c>
      <c r="O408" s="184">
        <v>100</v>
      </c>
      <c r="P408" s="27" t="s">
        <v>394</v>
      </c>
      <c r="Q408" s="152">
        <v>1177.4000000000001</v>
      </c>
      <c r="R408" s="152">
        <v>1177.4000000000001</v>
      </c>
      <c r="S408" s="152">
        <v>100</v>
      </c>
      <c r="T408" s="2"/>
    </row>
    <row r="409" spans="1:20" ht="27" customHeight="1" x14ac:dyDescent="0.25">
      <c r="A409" s="191"/>
      <c r="B409" s="194"/>
      <c r="C409" s="197"/>
      <c r="D409" s="189"/>
      <c r="E409" s="189"/>
      <c r="F409" s="189"/>
      <c r="G409" s="189"/>
      <c r="H409" s="189"/>
      <c r="I409" s="189"/>
      <c r="J409" s="189"/>
      <c r="K409" s="189"/>
      <c r="L409" s="189"/>
      <c r="M409" s="189"/>
      <c r="N409" s="189"/>
      <c r="O409" s="189"/>
      <c r="P409" s="27" t="s">
        <v>395</v>
      </c>
      <c r="Q409" s="152">
        <v>28.4</v>
      </c>
      <c r="R409" s="152">
        <v>28.4</v>
      </c>
      <c r="S409" s="152">
        <v>100</v>
      </c>
      <c r="T409" s="2"/>
    </row>
    <row r="410" spans="1:20" ht="27" customHeight="1" x14ac:dyDescent="0.25">
      <c r="A410" s="192"/>
      <c r="B410" s="195"/>
      <c r="C410" s="198"/>
      <c r="D410" s="185"/>
      <c r="E410" s="185"/>
      <c r="F410" s="185"/>
      <c r="G410" s="185"/>
      <c r="H410" s="185"/>
      <c r="I410" s="185"/>
      <c r="J410" s="185"/>
      <c r="K410" s="185"/>
      <c r="L410" s="185"/>
      <c r="M410" s="185"/>
      <c r="N410" s="185"/>
      <c r="O410" s="185"/>
      <c r="P410" s="27" t="s">
        <v>396</v>
      </c>
      <c r="Q410" s="152">
        <v>90</v>
      </c>
      <c r="R410" s="152">
        <v>90</v>
      </c>
      <c r="S410" s="152">
        <v>100</v>
      </c>
      <c r="T410" s="2"/>
    </row>
    <row r="411" spans="1:20" ht="40.5" customHeight="1" x14ac:dyDescent="0.25">
      <c r="A411" s="59"/>
      <c r="B411" s="37" t="s">
        <v>397</v>
      </c>
      <c r="C411" s="8">
        <v>2015</v>
      </c>
      <c r="D411" s="96">
        <v>6000</v>
      </c>
      <c r="E411" s="96">
        <v>0</v>
      </c>
      <c r="F411" s="96">
        <v>1800</v>
      </c>
      <c r="G411" s="96">
        <v>0</v>
      </c>
      <c r="H411" s="96">
        <v>2400</v>
      </c>
      <c r="I411" s="96">
        <v>0</v>
      </c>
      <c r="J411" s="96">
        <v>600</v>
      </c>
      <c r="K411" s="96">
        <v>0</v>
      </c>
      <c r="L411" s="96">
        <v>1200</v>
      </c>
      <c r="M411" s="96">
        <v>0</v>
      </c>
      <c r="N411" s="96">
        <v>100</v>
      </c>
      <c r="O411" s="96">
        <v>0</v>
      </c>
      <c r="P411" s="27" t="s">
        <v>398</v>
      </c>
      <c r="Q411" s="99">
        <v>6</v>
      </c>
      <c r="R411" s="38" t="s">
        <v>367</v>
      </c>
      <c r="S411" s="38" t="s">
        <v>373</v>
      </c>
      <c r="T411" s="2"/>
    </row>
    <row r="412" spans="1:20" ht="53.25" customHeight="1" x14ac:dyDescent="0.25">
      <c r="A412" s="148"/>
      <c r="B412" s="132" t="s">
        <v>510</v>
      </c>
      <c r="C412" s="8">
        <v>2016</v>
      </c>
      <c r="D412" s="96">
        <v>2116.8000000000002</v>
      </c>
      <c r="E412" s="96">
        <v>2116.8000000000002</v>
      </c>
      <c r="F412" s="96">
        <v>900</v>
      </c>
      <c r="G412" s="96">
        <v>900</v>
      </c>
      <c r="H412" s="96">
        <v>875</v>
      </c>
      <c r="I412" s="96">
        <v>875</v>
      </c>
      <c r="J412" s="96">
        <v>222</v>
      </c>
      <c r="K412" s="96">
        <v>222</v>
      </c>
      <c r="L412" s="96">
        <v>119.8</v>
      </c>
      <c r="M412" s="96">
        <v>119.8</v>
      </c>
      <c r="N412" s="96">
        <v>100</v>
      </c>
      <c r="O412" s="96">
        <v>100</v>
      </c>
      <c r="P412" s="27" t="s">
        <v>398</v>
      </c>
      <c r="Q412" s="100">
        <v>1.7010000000000001</v>
      </c>
      <c r="R412" s="100">
        <v>1.7010000000000001</v>
      </c>
      <c r="S412" s="143">
        <v>100</v>
      </c>
      <c r="T412" s="2"/>
    </row>
    <row r="413" spans="1:20" ht="42.75" customHeight="1" x14ac:dyDescent="0.25">
      <c r="A413" s="148"/>
      <c r="B413" s="132" t="s">
        <v>511</v>
      </c>
      <c r="C413" s="8">
        <v>2016</v>
      </c>
      <c r="D413" s="96">
        <v>2458.1999999999998</v>
      </c>
      <c r="E413" s="96">
        <v>2458.1999999999998</v>
      </c>
      <c r="F413" s="96">
        <v>1080</v>
      </c>
      <c r="G413" s="96">
        <v>1080</v>
      </c>
      <c r="H413" s="96">
        <v>1047</v>
      </c>
      <c r="I413" s="96">
        <v>1047</v>
      </c>
      <c r="J413" s="96">
        <v>266</v>
      </c>
      <c r="K413" s="96">
        <v>266</v>
      </c>
      <c r="L413" s="96">
        <v>65.2</v>
      </c>
      <c r="M413" s="96">
        <v>65.2</v>
      </c>
      <c r="N413" s="96">
        <v>100</v>
      </c>
      <c r="O413" s="96">
        <v>100</v>
      </c>
      <c r="P413" s="27" t="s">
        <v>398</v>
      </c>
      <c r="Q413" s="100">
        <v>1.9590000000000001</v>
      </c>
      <c r="R413" s="100">
        <v>1.9590000000000001</v>
      </c>
      <c r="S413" s="143">
        <v>100</v>
      </c>
      <c r="T413" s="2"/>
    </row>
    <row r="414" spans="1:20" ht="69.75" customHeight="1" x14ac:dyDescent="0.25">
      <c r="A414" s="148"/>
      <c r="B414" s="132" t="s">
        <v>512</v>
      </c>
      <c r="C414" s="8">
        <v>2016</v>
      </c>
      <c r="D414" s="96">
        <v>2170.4499999999998</v>
      </c>
      <c r="E414" s="96">
        <v>2170.5</v>
      </c>
      <c r="F414" s="96">
        <v>950</v>
      </c>
      <c r="G414" s="96">
        <v>950</v>
      </c>
      <c r="H414" s="96">
        <v>914</v>
      </c>
      <c r="I414" s="96">
        <v>914</v>
      </c>
      <c r="J414" s="96">
        <v>233</v>
      </c>
      <c r="K414" s="96">
        <v>233</v>
      </c>
      <c r="L414" s="96">
        <v>73.45</v>
      </c>
      <c r="M414" s="96">
        <v>73.5</v>
      </c>
      <c r="N414" s="96">
        <v>100</v>
      </c>
      <c r="O414" s="96">
        <v>100</v>
      </c>
      <c r="P414" s="27" t="s">
        <v>398</v>
      </c>
      <c r="Q414" s="100">
        <v>1.992</v>
      </c>
      <c r="R414" s="100">
        <v>1.992</v>
      </c>
      <c r="S414" s="143">
        <v>100</v>
      </c>
      <c r="T414" s="2"/>
    </row>
    <row r="415" spans="1:20" ht="18.75" customHeight="1" x14ac:dyDescent="0.25">
      <c r="A415" s="148"/>
      <c r="B415" s="128" t="s">
        <v>514</v>
      </c>
      <c r="C415" s="8">
        <v>2016</v>
      </c>
      <c r="D415" s="96">
        <v>97</v>
      </c>
      <c r="E415" s="96">
        <v>97</v>
      </c>
      <c r="F415" s="96">
        <v>0</v>
      </c>
      <c r="G415" s="96">
        <v>0</v>
      </c>
      <c r="H415" s="96">
        <v>0</v>
      </c>
      <c r="I415" s="96">
        <v>0</v>
      </c>
      <c r="J415" s="96">
        <v>97</v>
      </c>
      <c r="K415" s="96">
        <v>97</v>
      </c>
      <c r="L415" s="96">
        <v>0</v>
      </c>
      <c r="M415" s="96">
        <v>0</v>
      </c>
      <c r="N415" s="96">
        <v>100</v>
      </c>
      <c r="O415" s="96">
        <v>100</v>
      </c>
      <c r="P415" s="143" t="s">
        <v>22</v>
      </c>
      <c r="Q415" s="100" t="s">
        <v>22</v>
      </c>
      <c r="R415" s="100" t="s">
        <v>22</v>
      </c>
      <c r="S415" s="143" t="s">
        <v>22</v>
      </c>
      <c r="T415" s="2"/>
    </row>
    <row r="416" spans="1:20" ht="18.75" customHeight="1" x14ac:dyDescent="0.25">
      <c r="A416" s="190" t="s">
        <v>513</v>
      </c>
      <c r="B416" s="193" t="s">
        <v>399</v>
      </c>
      <c r="C416" s="63" t="s">
        <v>455</v>
      </c>
      <c r="D416" s="97">
        <f>SUM(D417+D419+D421)</f>
        <v>11309</v>
      </c>
      <c r="E416" s="97">
        <f t="shared" ref="E416:M416" si="124">SUM(E417+E419+E421)</f>
        <v>0</v>
      </c>
      <c r="F416" s="97">
        <f t="shared" si="124"/>
        <v>0</v>
      </c>
      <c r="G416" s="97">
        <f t="shared" si="124"/>
        <v>0</v>
      </c>
      <c r="H416" s="97">
        <f t="shared" si="124"/>
        <v>8482</v>
      </c>
      <c r="I416" s="97">
        <f t="shared" si="124"/>
        <v>0</v>
      </c>
      <c r="J416" s="97">
        <f t="shared" si="124"/>
        <v>2489</v>
      </c>
      <c r="K416" s="97">
        <f t="shared" si="124"/>
        <v>0</v>
      </c>
      <c r="L416" s="97">
        <f t="shared" si="124"/>
        <v>338</v>
      </c>
      <c r="M416" s="97">
        <f t="shared" si="124"/>
        <v>0</v>
      </c>
      <c r="N416" s="97">
        <v>100</v>
      </c>
      <c r="O416" s="97">
        <v>0</v>
      </c>
      <c r="P416" s="38" t="s">
        <v>22</v>
      </c>
      <c r="Q416" s="99" t="s">
        <v>22</v>
      </c>
      <c r="R416" s="38" t="s">
        <v>22</v>
      </c>
      <c r="S416" s="38" t="s">
        <v>22</v>
      </c>
      <c r="T416" s="2"/>
    </row>
    <row r="417" spans="1:20" ht="27.75" customHeight="1" x14ac:dyDescent="0.25">
      <c r="A417" s="191"/>
      <c r="B417" s="194"/>
      <c r="C417" s="196">
        <v>2014</v>
      </c>
      <c r="D417" s="184">
        <v>0</v>
      </c>
      <c r="E417" s="184">
        <v>0</v>
      </c>
      <c r="F417" s="184">
        <v>0</v>
      </c>
      <c r="G417" s="184">
        <v>0</v>
      </c>
      <c r="H417" s="184">
        <v>0</v>
      </c>
      <c r="I417" s="184">
        <v>0</v>
      </c>
      <c r="J417" s="184">
        <v>0</v>
      </c>
      <c r="K417" s="184">
        <v>0</v>
      </c>
      <c r="L417" s="184">
        <v>0</v>
      </c>
      <c r="M417" s="184">
        <v>0</v>
      </c>
      <c r="N417" s="184">
        <v>0</v>
      </c>
      <c r="O417" s="184">
        <v>0</v>
      </c>
      <c r="P417" s="27" t="s">
        <v>400</v>
      </c>
      <c r="Q417" s="99">
        <v>767.9</v>
      </c>
      <c r="R417" s="38">
        <v>767.9</v>
      </c>
      <c r="S417" s="38">
        <v>100</v>
      </c>
      <c r="T417" s="2"/>
    </row>
    <row r="418" spans="1:20" ht="29.25" customHeight="1" x14ac:dyDescent="0.25">
      <c r="A418" s="191"/>
      <c r="B418" s="194"/>
      <c r="C418" s="197"/>
      <c r="D418" s="185"/>
      <c r="E418" s="185"/>
      <c r="F418" s="185"/>
      <c r="G418" s="185"/>
      <c r="H418" s="185"/>
      <c r="I418" s="185"/>
      <c r="J418" s="185"/>
      <c r="K418" s="185"/>
      <c r="L418" s="185"/>
      <c r="M418" s="185"/>
      <c r="N418" s="185"/>
      <c r="O418" s="185"/>
      <c r="P418" s="27" t="s">
        <v>401</v>
      </c>
      <c r="Q418" s="99">
        <v>16</v>
      </c>
      <c r="R418" s="38">
        <v>16</v>
      </c>
      <c r="S418" s="38">
        <v>100</v>
      </c>
      <c r="T418" s="2"/>
    </row>
    <row r="419" spans="1:20" ht="29.25" customHeight="1" x14ac:dyDescent="0.25">
      <c r="A419" s="191"/>
      <c r="B419" s="194"/>
      <c r="C419" s="196">
        <v>2015</v>
      </c>
      <c r="D419" s="184">
        <f>SUM(D422:D424)</f>
        <v>11309</v>
      </c>
      <c r="E419" s="184">
        <f t="shared" ref="E419:M419" si="125">SUM(E422:E424)</f>
        <v>0</v>
      </c>
      <c r="F419" s="184">
        <f t="shared" si="125"/>
        <v>0</v>
      </c>
      <c r="G419" s="184">
        <f t="shared" si="125"/>
        <v>0</v>
      </c>
      <c r="H419" s="184">
        <f t="shared" si="125"/>
        <v>8482</v>
      </c>
      <c r="I419" s="184">
        <f t="shared" si="125"/>
        <v>0</v>
      </c>
      <c r="J419" s="184">
        <f t="shared" si="125"/>
        <v>2489</v>
      </c>
      <c r="K419" s="184">
        <f t="shared" si="125"/>
        <v>0</v>
      </c>
      <c r="L419" s="184">
        <f t="shared" si="125"/>
        <v>338</v>
      </c>
      <c r="M419" s="184">
        <f t="shared" si="125"/>
        <v>0</v>
      </c>
      <c r="N419" s="184">
        <v>100</v>
      </c>
      <c r="O419" s="184">
        <v>0</v>
      </c>
      <c r="P419" s="27" t="s">
        <v>400</v>
      </c>
      <c r="Q419" s="99">
        <v>769.9</v>
      </c>
      <c r="R419" s="38">
        <v>779.7</v>
      </c>
      <c r="S419" s="38">
        <v>101.27</v>
      </c>
      <c r="T419" s="2"/>
    </row>
    <row r="420" spans="1:20" ht="31.5" customHeight="1" x14ac:dyDescent="0.25">
      <c r="A420" s="191"/>
      <c r="B420" s="194"/>
      <c r="C420" s="198"/>
      <c r="D420" s="185"/>
      <c r="E420" s="185"/>
      <c r="F420" s="185"/>
      <c r="G420" s="185"/>
      <c r="H420" s="185"/>
      <c r="I420" s="185"/>
      <c r="J420" s="185"/>
      <c r="K420" s="185"/>
      <c r="L420" s="185"/>
      <c r="M420" s="185"/>
      <c r="N420" s="185"/>
      <c r="O420" s="185"/>
      <c r="P420" s="27" t="s">
        <v>401</v>
      </c>
      <c r="Q420" s="99">
        <v>16.2</v>
      </c>
      <c r="R420" s="38">
        <v>16.600000000000001</v>
      </c>
      <c r="S420" s="38">
        <v>102.47</v>
      </c>
      <c r="T420" s="2"/>
    </row>
    <row r="421" spans="1:20" ht="15.75" customHeight="1" x14ac:dyDescent="0.25">
      <c r="A421" s="192"/>
      <c r="B421" s="195"/>
      <c r="C421" s="147">
        <v>2016</v>
      </c>
      <c r="D421" s="146">
        <v>0</v>
      </c>
      <c r="E421" s="146">
        <v>0</v>
      </c>
      <c r="F421" s="146">
        <v>0</v>
      </c>
      <c r="G421" s="146">
        <v>0</v>
      </c>
      <c r="H421" s="146">
        <v>0</v>
      </c>
      <c r="I421" s="146">
        <v>0</v>
      </c>
      <c r="J421" s="146">
        <v>0</v>
      </c>
      <c r="K421" s="146">
        <v>0</v>
      </c>
      <c r="L421" s="146">
        <v>0</v>
      </c>
      <c r="M421" s="146">
        <v>0</v>
      </c>
      <c r="N421" s="146">
        <v>0</v>
      </c>
      <c r="O421" s="146">
        <v>0</v>
      </c>
      <c r="P421" s="143" t="s">
        <v>367</v>
      </c>
      <c r="Q421" s="99" t="s">
        <v>367</v>
      </c>
      <c r="R421" s="143" t="s">
        <v>367</v>
      </c>
      <c r="S421" s="143" t="s">
        <v>367</v>
      </c>
      <c r="T421" s="2"/>
    </row>
    <row r="422" spans="1:20" ht="40.5" customHeight="1" x14ac:dyDescent="0.25">
      <c r="A422" s="59"/>
      <c r="B422" s="37" t="s">
        <v>402</v>
      </c>
      <c r="C422" s="8">
        <v>2015</v>
      </c>
      <c r="D422" s="96">
        <v>2316</v>
      </c>
      <c r="E422" s="96">
        <v>0</v>
      </c>
      <c r="F422" s="96">
        <v>0</v>
      </c>
      <c r="G422" s="96">
        <v>0</v>
      </c>
      <c r="H422" s="96">
        <v>1737</v>
      </c>
      <c r="I422" s="96">
        <v>0</v>
      </c>
      <c r="J422" s="96">
        <v>510</v>
      </c>
      <c r="K422" s="96">
        <v>0</v>
      </c>
      <c r="L422" s="96">
        <v>69</v>
      </c>
      <c r="M422" s="96">
        <v>0</v>
      </c>
      <c r="N422" s="96">
        <v>100</v>
      </c>
      <c r="O422" s="96">
        <v>0</v>
      </c>
      <c r="P422" s="27" t="s">
        <v>403</v>
      </c>
      <c r="Q422" s="100">
        <v>1.5980000000000001</v>
      </c>
      <c r="R422" s="38" t="s">
        <v>367</v>
      </c>
      <c r="S422" s="38" t="s">
        <v>373</v>
      </c>
      <c r="T422" s="2"/>
    </row>
    <row r="423" spans="1:20" ht="53.25" customHeight="1" x14ac:dyDescent="0.25">
      <c r="A423" s="59"/>
      <c r="B423" s="37" t="s">
        <v>404</v>
      </c>
      <c r="C423" s="8">
        <v>2015</v>
      </c>
      <c r="D423" s="96">
        <v>3540</v>
      </c>
      <c r="E423" s="96">
        <v>0</v>
      </c>
      <c r="F423" s="96">
        <v>0</v>
      </c>
      <c r="G423" s="96">
        <v>0</v>
      </c>
      <c r="H423" s="96">
        <v>2655</v>
      </c>
      <c r="I423" s="96">
        <v>0</v>
      </c>
      <c r="J423" s="96">
        <v>779</v>
      </c>
      <c r="K423" s="96">
        <v>0</v>
      </c>
      <c r="L423" s="96">
        <v>106</v>
      </c>
      <c r="M423" s="96">
        <v>0</v>
      </c>
      <c r="N423" s="96">
        <v>100</v>
      </c>
      <c r="O423" s="96">
        <v>0</v>
      </c>
      <c r="P423" s="27" t="s">
        <v>403</v>
      </c>
      <c r="Q423" s="100">
        <v>3.1549999999999998</v>
      </c>
      <c r="R423" s="38" t="s">
        <v>367</v>
      </c>
      <c r="S423" s="38" t="s">
        <v>373</v>
      </c>
      <c r="T423" s="2"/>
    </row>
    <row r="424" spans="1:20" ht="53.25" customHeight="1" x14ac:dyDescent="0.25">
      <c r="A424" s="59"/>
      <c r="B424" s="37" t="s">
        <v>405</v>
      </c>
      <c r="C424" s="8">
        <v>2015</v>
      </c>
      <c r="D424" s="96">
        <v>5453</v>
      </c>
      <c r="E424" s="96">
        <v>0</v>
      </c>
      <c r="F424" s="96">
        <v>0</v>
      </c>
      <c r="G424" s="96">
        <v>0</v>
      </c>
      <c r="H424" s="96">
        <v>4090</v>
      </c>
      <c r="I424" s="96">
        <v>0</v>
      </c>
      <c r="J424" s="96">
        <v>1200</v>
      </c>
      <c r="K424" s="96">
        <v>0</v>
      </c>
      <c r="L424" s="96">
        <v>163</v>
      </c>
      <c r="M424" s="96">
        <v>0</v>
      </c>
      <c r="N424" s="96">
        <v>100</v>
      </c>
      <c r="O424" s="96">
        <v>0</v>
      </c>
      <c r="P424" s="27" t="s">
        <v>403</v>
      </c>
      <c r="Q424" s="100">
        <v>3.26</v>
      </c>
      <c r="R424" s="38" t="s">
        <v>367</v>
      </c>
      <c r="S424" s="38" t="s">
        <v>373</v>
      </c>
      <c r="T424" s="2"/>
    </row>
    <row r="425" spans="1:20" ht="18.75" customHeight="1" x14ac:dyDescent="0.25">
      <c r="A425" s="190" t="s">
        <v>515</v>
      </c>
      <c r="B425" s="256" t="s">
        <v>516</v>
      </c>
      <c r="C425" s="101" t="s">
        <v>455</v>
      </c>
      <c r="D425" s="21">
        <f>SUM(D426:D428)</f>
        <v>21370</v>
      </c>
      <c r="E425" s="21">
        <f t="shared" ref="E425:M425" si="126">SUM(E426:E428)</f>
        <v>21869.1</v>
      </c>
      <c r="F425" s="21">
        <f t="shared" si="126"/>
        <v>12959</v>
      </c>
      <c r="G425" s="21">
        <f t="shared" si="126"/>
        <v>12958.5</v>
      </c>
      <c r="H425" s="21">
        <f t="shared" si="126"/>
        <v>5484</v>
      </c>
      <c r="I425" s="21">
        <f t="shared" si="126"/>
        <v>0</v>
      </c>
      <c r="J425" s="21">
        <f t="shared" si="126"/>
        <v>2927</v>
      </c>
      <c r="K425" s="21">
        <f t="shared" si="126"/>
        <v>8910.6</v>
      </c>
      <c r="L425" s="21">
        <f t="shared" si="126"/>
        <v>0</v>
      </c>
      <c r="M425" s="21">
        <f t="shared" si="126"/>
        <v>0</v>
      </c>
      <c r="N425" s="21">
        <v>100</v>
      </c>
      <c r="O425" s="21">
        <v>102.34</v>
      </c>
      <c r="P425" s="213" t="s">
        <v>22</v>
      </c>
      <c r="Q425" s="213" t="s">
        <v>22</v>
      </c>
      <c r="R425" s="213" t="s">
        <v>22</v>
      </c>
      <c r="S425" s="205" t="s">
        <v>22</v>
      </c>
      <c r="T425" s="2"/>
    </row>
    <row r="426" spans="1:20" ht="15.75" customHeight="1" x14ac:dyDescent="0.25">
      <c r="A426" s="191"/>
      <c r="B426" s="257"/>
      <c r="C426" s="101">
        <v>2014</v>
      </c>
      <c r="D426" s="21">
        <v>0</v>
      </c>
      <c r="E426" s="21">
        <v>0</v>
      </c>
      <c r="F426" s="21">
        <v>0</v>
      </c>
      <c r="G426" s="21">
        <v>0</v>
      </c>
      <c r="H426" s="21">
        <v>0</v>
      </c>
      <c r="I426" s="21">
        <v>0</v>
      </c>
      <c r="J426" s="21">
        <v>0</v>
      </c>
      <c r="K426" s="21">
        <v>0</v>
      </c>
      <c r="L426" s="21">
        <v>0</v>
      </c>
      <c r="M426" s="21">
        <v>0</v>
      </c>
      <c r="N426" s="21">
        <v>0</v>
      </c>
      <c r="O426" s="21">
        <v>0</v>
      </c>
      <c r="P426" s="214"/>
      <c r="Q426" s="214"/>
      <c r="R426" s="214"/>
      <c r="S426" s="216"/>
      <c r="T426" s="2"/>
    </row>
    <row r="427" spans="1:20" ht="15.75" customHeight="1" x14ac:dyDescent="0.25">
      <c r="A427" s="191"/>
      <c r="B427" s="257"/>
      <c r="C427" s="101">
        <v>2015</v>
      </c>
      <c r="D427" s="21">
        <f>SUM(D429)</f>
        <v>20630</v>
      </c>
      <c r="E427" s="21">
        <f t="shared" ref="E427:O428" si="127">SUM(E429)</f>
        <v>21129.1</v>
      </c>
      <c r="F427" s="21">
        <f t="shared" si="127"/>
        <v>12959</v>
      </c>
      <c r="G427" s="21">
        <f t="shared" si="127"/>
        <v>12958.5</v>
      </c>
      <c r="H427" s="21">
        <f t="shared" si="127"/>
        <v>5484</v>
      </c>
      <c r="I427" s="21">
        <f t="shared" si="127"/>
        <v>0</v>
      </c>
      <c r="J427" s="21">
        <f t="shared" si="127"/>
        <v>2187</v>
      </c>
      <c r="K427" s="21">
        <f t="shared" si="127"/>
        <v>8170.6</v>
      </c>
      <c r="L427" s="21">
        <f t="shared" si="127"/>
        <v>0</v>
      </c>
      <c r="M427" s="21">
        <f t="shared" si="127"/>
        <v>0</v>
      </c>
      <c r="N427" s="21">
        <f t="shared" si="127"/>
        <v>100</v>
      </c>
      <c r="O427" s="21">
        <f t="shared" si="127"/>
        <v>102.42</v>
      </c>
      <c r="P427" s="214"/>
      <c r="Q427" s="214"/>
      <c r="R427" s="214"/>
      <c r="S427" s="216"/>
      <c r="T427" s="2"/>
    </row>
    <row r="428" spans="1:20" ht="15.75" customHeight="1" x14ac:dyDescent="0.25">
      <c r="A428" s="192"/>
      <c r="B428" s="258"/>
      <c r="C428" s="101">
        <v>2016</v>
      </c>
      <c r="D428" s="21">
        <f>SUM(D430)</f>
        <v>740</v>
      </c>
      <c r="E428" s="21">
        <f t="shared" si="127"/>
        <v>740</v>
      </c>
      <c r="F428" s="21">
        <f t="shared" si="127"/>
        <v>0</v>
      </c>
      <c r="G428" s="21">
        <f t="shared" si="127"/>
        <v>0</v>
      </c>
      <c r="H428" s="21">
        <f t="shared" si="127"/>
        <v>0</v>
      </c>
      <c r="I428" s="21">
        <f t="shared" si="127"/>
        <v>0</v>
      </c>
      <c r="J428" s="21">
        <f t="shared" si="127"/>
        <v>740</v>
      </c>
      <c r="K428" s="21">
        <f t="shared" si="127"/>
        <v>740</v>
      </c>
      <c r="L428" s="21">
        <f t="shared" si="127"/>
        <v>0</v>
      </c>
      <c r="M428" s="21">
        <f t="shared" si="127"/>
        <v>0</v>
      </c>
      <c r="N428" s="21">
        <v>100</v>
      </c>
      <c r="O428" s="21">
        <v>100</v>
      </c>
      <c r="P428" s="215"/>
      <c r="Q428" s="215"/>
      <c r="R428" s="215"/>
      <c r="S428" s="206"/>
      <c r="T428" s="2"/>
    </row>
    <row r="429" spans="1:20" ht="27" customHeight="1" x14ac:dyDescent="0.25">
      <c r="A429" s="205"/>
      <c r="B429" s="234" t="s">
        <v>406</v>
      </c>
      <c r="C429" s="23">
        <v>2015</v>
      </c>
      <c r="D429" s="24">
        <v>20630</v>
      </c>
      <c r="E429" s="24">
        <v>21129.1</v>
      </c>
      <c r="F429" s="24">
        <v>12959</v>
      </c>
      <c r="G429" s="24">
        <v>12958.5</v>
      </c>
      <c r="H429" s="24">
        <v>5484</v>
      </c>
      <c r="I429" s="24">
        <v>0</v>
      </c>
      <c r="J429" s="24">
        <v>2187</v>
      </c>
      <c r="K429" s="24">
        <v>8170.6</v>
      </c>
      <c r="L429" s="24">
        <v>0</v>
      </c>
      <c r="M429" s="24">
        <v>0</v>
      </c>
      <c r="N429" s="24">
        <v>100</v>
      </c>
      <c r="O429" s="24">
        <v>102.42</v>
      </c>
      <c r="P429" s="175" t="s">
        <v>407</v>
      </c>
      <c r="Q429" s="172">
        <v>2.7324999999999999</v>
      </c>
      <c r="R429" s="172">
        <v>2.7324999999999999</v>
      </c>
      <c r="S429" s="172">
        <v>100</v>
      </c>
      <c r="T429" s="2"/>
    </row>
    <row r="430" spans="1:20" ht="28.5" customHeight="1" x14ac:dyDescent="0.25">
      <c r="A430" s="206"/>
      <c r="B430" s="236"/>
      <c r="C430" s="23">
        <v>2016</v>
      </c>
      <c r="D430" s="24">
        <v>740</v>
      </c>
      <c r="E430" s="24">
        <v>740</v>
      </c>
      <c r="F430" s="24">
        <v>0</v>
      </c>
      <c r="G430" s="24">
        <v>0</v>
      </c>
      <c r="H430" s="24">
        <v>0</v>
      </c>
      <c r="I430" s="24">
        <v>0</v>
      </c>
      <c r="J430" s="24">
        <v>740</v>
      </c>
      <c r="K430" s="24">
        <v>740</v>
      </c>
      <c r="L430" s="24">
        <v>0</v>
      </c>
      <c r="M430" s="24">
        <v>0</v>
      </c>
      <c r="N430" s="24">
        <v>100</v>
      </c>
      <c r="O430" s="24">
        <v>100</v>
      </c>
      <c r="P430" s="177"/>
      <c r="Q430" s="174"/>
      <c r="R430" s="174"/>
      <c r="S430" s="174"/>
      <c r="T430" s="2"/>
    </row>
    <row r="431" spans="1:20" ht="27" customHeight="1" x14ac:dyDescent="0.25">
      <c r="A431" s="239" t="s">
        <v>148</v>
      </c>
      <c r="B431" s="242" t="s">
        <v>166</v>
      </c>
      <c r="C431" s="13" t="s">
        <v>455</v>
      </c>
      <c r="D431" s="14">
        <f>SUM(D432:D434)</f>
        <v>982.31</v>
      </c>
      <c r="E431" s="14">
        <f t="shared" ref="E431:M431" si="128">SUM(E432:E434)</f>
        <v>1481</v>
      </c>
      <c r="F431" s="14">
        <f t="shared" si="128"/>
        <v>0</v>
      </c>
      <c r="G431" s="14">
        <f t="shared" si="128"/>
        <v>473.75</v>
      </c>
      <c r="H431" s="14">
        <f t="shared" si="128"/>
        <v>0</v>
      </c>
      <c r="I431" s="14">
        <f t="shared" si="128"/>
        <v>24.94</v>
      </c>
      <c r="J431" s="14">
        <f t="shared" si="128"/>
        <v>982.31</v>
      </c>
      <c r="K431" s="14">
        <f t="shared" si="128"/>
        <v>982.31</v>
      </c>
      <c r="L431" s="14">
        <f t="shared" si="128"/>
        <v>0</v>
      </c>
      <c r="M431" s="14">
        <f t="shared" si="128"/>
        <v>0</v>
      </c>
      <c r="N431" s="14">
        <v>100</v>
      </c>
      <c r="O431" s="14">
        <v>150.80000000000001</v>
      </c>
      <c r="P431" s="207" t="s">
        <v>22</v>
      </c>
      <c r="Q431" s="207" t="s">
        <v>22</v>
      </c>
      <c r="R431" s="207" t="s">
        <v>22</v>
      </c>
      <c r="S431" s="207" t="s">
        <v>22</v>
      </c>
      <c r="T431" s="2"/>
    </row>
    <row r="432" spans="1:20" ht="24" customHeight="1" x14ac:dyDescent="0.25">
      <c r="A432" s="240"/>
      <c r="B432" s="243"/>
      <c r="C432" s="102">
        <v>2014</v>
      </c>
      <c r="D432" s="103">
        <f>SUM(D436)</f>
        <v>323</v>
      </c>
      <c r="E432" s="103">
        <f t="shared" ref="E432:M432" si="129">SUM(E436)</f>
        <v>323</v>
      </c>
      <c r="F432" s="103">
        <f t="shared" si="129"/>
        <v>0</v>
      </c>
      <c r="G432" s="103">
        <f t="shared" si="129"/>
        <v>0</v>
      </c>
      <c r="H432" s="103">
        <f t="shared" si="129"/>
        <v>0</v>
      </c>
      <c r="I432" s="103">
        <f t="shared" si="129"/>
        <v>0</v>
      </c>
      <c r="J432" s="103">
        <f t="shared" si="129"/>
        <v>323</v>
      </c>
      <c r="K432" s="103">
        <f t="shared" si="129"/>
        <v>323</v>
      </c>
      <c r="L432" s="103">
        <f t="shared" si="129"/>
        <v>0</v>
      </c>
      <c r="M432" s="103">
        <f t="shared" si="129"/>
        <v>0</v>
      </c>
      <c r="N432" s="103">
        <v>100</v>
      </c>
      <c r="O432" s="103">
        <v>100</v>
      </c>
      <c r="P432" s="208"/>
      <c r="Q432" s="208"/>
      <c r="R432" s="208"/>
      <c r="S432" s="208"/>
      <c r="T432" s="2"/>
    </row>
    <row r="433" spans="1:20" ht="24" customHeight="1" x14ac:dyDescent="0.25">
      <c r="A433" s="240"/>
      <c r="B433" s="243"/>
      <c r="C433" s="102">
        <v>2015</v>
      </c>
      <c r="D433" s="103">
        <f>SUM(D439+D445)</f>
        <v>329.31</v>
      </c>
      <c r="E433" s="103">
        <f t="shared" ref="E433:M433" si="130">SUM(E439+E445)</f>
        <v>828</v>
      </c>
      <c r="F433" s="103">
        <f t="shared" si="130"/>
        <v>0</v>
      </c>
      <c r="G433" s="103">
        <f t="shared" si="130"/>
        <v>473.75</v>
      </c>
      <c r="H433" s="103">
        <f t="shared" si="130"/>
        <v>0</v>
      </c>
      <c r="I433" s="103">
        <f t="shared" si="130"/>
        <v>24.94</v>
      </c>
      <c r="J433" s="103">
        <f t="shared" si="130"/>
        <v>329.31</v>
      </c>
      <c r="K433" s="103">
        <f t="shared" si="130"/>
        <v>329.31</v>
      </c>
      <c r="L433" s="103">
        <f t="shared" si="130"/>
        <v>0</v>
      </c>
      <c r="M433" s="103">
        <f t="shared" si="130"/>
        <v>0</v>
      </c>
      <c r="N433" s="103">
        <v>100</v>
      </c>
      <c r="O433" s="103">
        <v>251.43</v>
      </c>
      <c r="P433" s="208"/>
      <c r="Q433" s="208"/>
      <c r="R433" s="208"/>
      <c r="S433" s="208"/>
      <c r="T433" s="2"/>
    </row>
    <row r="434" spans="1:20" ht="24" customHeight="1" x14ac:dyDescent="0.25">
      <c r="A434" s="241"/>
      <c r="B434" s="244"/>
      <c r="C434" s="102">
        <v>2016</v>
      </c>
      <c r="D434" s="103">
        <f>SUM(D442)</f>
        <v>330</v>
      </c>
      <c r="E434" s="103">
        <f t="shared" ref="E434:M434" si="131">SUM(E442)</f>
        <v>330</v>
      </c>
      <c r="F434" s="103">
        <f t="shared" si="131"/>
        <v>0</v>
      </c>
      <c r="G434" s="103">
        <f t="shared" si="131"/>
        <v>0</v>
      </c>
      <c r="H434" s="103">
        <f t="shared" si="131"/>
        <v>0</v>
      </c>
      <c r="I434" s="103">
        <f t="shared" si="131"/>
        <v>0</v>
      </c>
      <c r="J434" s="103">
        <f t="shared" si="131"/>
        <v>330</v>
      </c>
      <c r="K434" s="103">
        <f t="shared" si="131"/>
        <v>330</v>
      </c>
      <c r="L434" s="103">
        <f t="shared" si="131"/>
        <v>0</v>
      </c>
      <c r="M434" s="103">
        <f t="shared" si="131"/>
        <v>0</v>
      </c>
      <c r="N434" s="103">
        <v>100</v>
      </c>
      <c r="O434" s="103">
        <v>100</v>
      </c>
      <c r="P434" s="209"/>
      <c r="Q434" s="209"/>
      <c r="R434" s="209"/>
      <c r="S434" s="209"/>
      <c r="T434" s="2"/>
    </row>
    <row r="435" spans="1:20" ht="24" customHeight="1" x14ac:dyDescent="0.25">
      <c r="A435" s="172" t="s">
        <v>150</v>
      </c>
      <c r="B435" s="234" t="s">
        <v>168</v>
      </c>
      <c r="C435" s="77" t="s">
        <v>455</v>
      </c>
      <c r="D435" s="78">
        <f>SUM(D436+D439+D442)</f>
        <v>981</v>
      </c>
      <c r="E435" s="78">
        <f t="shared" ref="E435:M435" si="132">SUM(E436+E439+E442)</f>
        <v>981</v>
      </c>
      <c r="F435" s="78">
        <f t="shared" si="132"/>
        <v>0</v>
      </c>
      <c r="G435" s="78">
        <f t="shared" si="132"/>
        <v>0</v>
      </c>
      <c r="H435" s="78">
        <f t="shared" si="132"/>
        <v>0</v>
      </c>
      <c r="I435" s="78">
        <f t="shared" si="132"/>
        <v>0</v>
      </c>
      <c r="J435" s="78">
        <f t="shared" si="132"/>
        <v>981</v>
      </c>
      <c r="K435" s="78">
        <f t="shared" si="132"/>
        <v>981</v>
      </c>
      <c r="L435" s="78">
        <f t="shared" si="132"/>
        <v>0</v>
      </c>
      <c r="M435" s="78">
        <f t="shared" si="132"/>
        <v>0</v>
      </c>
      <c r="N435" s="78">
        <v>100</v>
      </c>
      <c r="O435" s="78">
        <v>100</v>
      </c>
      <c r="P435" s="79" t="s">
        <v>22</v>
      </c>
      <c r="Q435" s="79" t="s">
        <v>22</v>
      </c>
      <c r="R435" s="79" t="s">
        <v>22</v>
      </c>
      <c r="S435" s="79" t="s">
        <v>22</v>
      </c>
      <c r="T435" s="2"/>
    </row>
    <row r="436" spans="1:20" ht="89.25" customHeight="1" x14ac:dyDescent="0.25">
      <c r="A436" s="173"/>
      <c r="B436" s="235"/>
      <c r="C436" s="175">
        <v>2014</v>
      </c>
      <c r="D436" s="170">
        <v>323</v>
      </c>
      <c r="E436" s="170">
        <v>323</v>
      </c>
      <c r="F436" s="170">
        <v>0</v>
      </c>
      <c r="G436" s="170">
        <v>0</v>
      </c>
      <c r="H436" s="170">
        <v>0</v>
      </c>
      <c r="I436" s="170">
        <v>0</v>
      </c>
      <c r="J436" s="170">
        <v>323</v>
      </c>
      <c r="K436" s="170">
        <v>323</v>
      </c>
      <c r="L436" s="170">
        <v>0</v>
      </c>
      <c r="M436" s="170">
        <v>0</v>
      </c>
      <c r="N436" s="170">
        <v>100</v>
      </c>
      <c r="O436" s="170">
        <v>100</v>
      </c>
      <c r="P436" s="29" t="s">
        <v>237</v>
      </c>
      <c r="Q436" s="10">
        <v>12.9</v>
      </c>
      <c r="R436" s="10">
        <v>13</v>
      </c>
      <c r="S436" s="10">
        <v>100.78</v>
      </c>
      <c r="T436" s="2"/>
    </row>
    <row r="437" spans="1:20" ht="51" customHeight="1" x14ac:dyDescent="0.25">
      <c r="A437" s="173"/>
      <c r="B437" s="235"/>
      <c r="C437" s="176"/>
      <c r="D437" s="178"/>
      <c r="E437" s="178"/>
      <c r="F437" s="178"/>
      <c r="G437" s="178"/>
      <c r="H437" s="178"/>
      <c r="I437" s="178"/>
      <c r="J437" s="178"/>
      <c r="K437" s="178"/>
      <c r="L437" s="178"/>
      <c r="M437" s="178"/>
      <c r="N437" s="178"/>
      <c r="O437" s="178"/>
      <c r="P437" s="29" t="s">
        <v>238</v>
      </c>
      <c r="Q437" s="10">
        <v>9992</v>
      </c>
      <c r="R437" s="10">
        <v>10594</v>
      </c>
      <c r="S437" s="10">
        <v>106.02</v>
      </c>
      <c r="T437" s="2"/>
    </row>
    <row r="438" spans="1:20" ht="39.75" customHeight="1" x14ac:dyDescent="0.25">
      <c r="A438" s="173"/>
      <c r="B438" s="235"/>
      <c r="C438" s="177"/>
      <c r="D438" s="171"/>
      <c r="E438" s="171"/>
      <c r="F438" s="171"/>
      <c r="G438" s="171"/>
      <c r="H438" s="171"/>
      <c r="I438" s="171"/>
      <c r="J438" s="171"/>
      <c r="K438" s="171"/>
      <c r="L438" s="171"/>
      <c r="M438" s="171"/>
      <c r="N438" s="171"/>
      <c r="O438" s="171"/>
      <c r="P438" s="29" t="s">
        <v>239</v>
      </c>
      <c r="Q438" s="10">
        <v>3.5</v>
      </c>
      <c r="R438" s="10">
        <v>3.5</v>
      </c>
      <c r="S438" s="10">
        <v>100</v>
      </c>
      <c r="T438" s="2"/>
    </row>
    <row r="439" spans="1:20" ht="89.25" customHeight="1" x14ac:dyDescent="0.25">
      <c r="A439" s="173"/>
      <c r="B439" s="235"/>
      <c r="C439" s="175">
        <v>2015</v>
      </c>
      <c r="D439" s="179">
        <v>328</v>
      </c>
      <c r="E439" s="179">
        <v>328</v>
      </c>
      <c r="F439" s="179">
        <v>0</v>
      </c>
      <c r="G439" s="179">
        <v>0</v>
      </c>
      <c r="H439" s="179">
        <v>0</v>
      </c>
      <c r="I439" s="179">
        <v>0</v>
      </c>
      <c r="J439" s="179">
        <v>328</v>
      </c>
      <c r="K439" s="179">
        <v>328</v>
      </c>
      <c r="L439" s="179">
        <v>0</v>
      </c>
      <c r="M439" s="179">
        <v>0</v>
      </c>
      <c r="N439" s="179">
        <v>100</v>
      </c>
      <c r="O439" s="179">
        <v>100</v>
      </c>
      <c r="P439" s="29" t="s">
        <v>237</v>
      </c>
      <c r="Q439" s="59">
        <v>13.1</v>
      </c>
      <c r="R439" s="59">
        <v>14.1</v>
      </c>
      <c r="S439" s="59">
        <v>107.6</v>
      </c>
      <c r="T439" s="2"/>
    </row>
    <row r="440" spans="1:20" ht="50.25" customHeight="1" x14ac:dyDescent="0.25">
      <c r="A440" s="173"/>
      <c r="B440" s="235"/>
      <c r="C440" s="176"/>
      <c r="D440" s="183"/>
      <c r="E440" s="183"/>
      <c r="F440" s="183"/>
      <c r="G440" s="183"/>
      <c r="H440" s="183"/>
      <c r="I440" s="183"/>
      <c r="J440" s="183"/>
      <c r="K440" s="183"/>
      <c r="L440" s="183"/>
      <c r="M440" s="183"/>
      <c r="N440" s="183"/>
      <c r="O440" s="183"/>
      <c r="P440" s="29" t="s">
        <v>238</v>
      </c>
      <c r="Q440" s="59">
        <v>10910</v>
      </c>
      <c r="R440" s="59">
        <v>11545</v>
      </c>
      <c r="S440" s="59">
        <v>105.8</v>
      </c>
      <c r="T440" s="2"/>
    </row>
    <row r="441" spans="1:20" ht="42" customHeight="1" x14ac:dyDescent="0.25">
      <c r="A441" s="173"/>
      <c r="B441" s="235"/>
      <c r="C441" s="177"/>
      <c r="D441" s="180"/>
      <c r="E441" s="180"/>
      <c r="F441" s="180"/>
      <c r="G441" s="180"/>
      <c r="H441" s="180"/>
      <c r="I441" s="180"/>
      <c r="J441" s="180"/>
      <c r="K441" s="180"/>
      <c r="L441" s="180"/>
      <c r="M441" s="180"/>
      <c r="N441" s="180"/>
      <c r="O441" s="180"/>
      <c r="P441" s="29" t="s">
        <v>239</v>
      </c>
      <c r="Q441" s="59">
        <v>3.8</v>
      </c>
      <c r="R441" s="59">
        <v>3.8</v>
      </c>
      <c r="S441" s="59">
        <v>100</v>
      </c>
      <c r="T441" s="2"/>
    </row>
    <row r="442" spans="1:20" ht="87.75" customHeight="1" x14ac:dyDescent="0.25">
      <c r="A442" s="173"/>
      <c r="B442" s="235"/>
      <c r="C442" s="175">
        <v>2016</v>
      </c>
      <c r="D442" s="179">
        <v>330</v>
      </c>
      <c r="E442" s="179">
        <v>330</v>
      </c>
      <c r="F442" s="179">
        <v>0</v>
      </c>
      <c r="G442" s="179">
        <v>0</v>
      </c>
      <c r="H442" s="179">
        <v>0</v>
      </c>
      <c r="I442" s="179">
        <v>0</v>
      </c>
      <c r="J442" s="179">
        <v>330</v>
      </c>
      <c r="K442" s="179">
        <v>330</v>
      </c>
      <c r="L442" s="179">
        <v>0</v>
      </c>
      <c r="M442" s="179">
        <v>0</v>
      </c>
      <c r="N442" s="179">
        <v>100</v>
      </c>
      <c r="O442" s="179">
        <v>100</v>
      </c>
      <c r="P442" s="29" t="s">
        <v>237</v>
      </c>
      <c r="Q442" s="152">
        <v>14.1</v>
      </c>
      <c r="R442" s="152">
        <v>14.4</v>
      </c>
      <c r="S442" s="152">
        <v>102.1</v>
      </c>
      <c r="T442" s="2"/>
    </row>
    <row r="443" spans="1:20" ht="50.25" customHeight="1" x14ac:dyDescent="0.25">
      <c r="A443" s="173"/>
      <c r="B443" s="235"/>
      <c r="C443" s="176"/>
      <c r="D443" s="183"/>
      <c r="E443" s="183"/>
      <c r="F443" s="183"/>
      <c r="G443" s="183"/>
      <c r="H443" s="183"/>
      <c r="I443" s="183"/>
      <c r="J443" s="183"/>
      <c r="K443" s="183"/>
      <c r="L443" s="183"/>
      <c r="M443" s="183"/>
      <c r="N443" s="183"/>
      <c r="O443" s="183"/>
      <c r="P443" s="29" t="s">
        <v>238</v>
      </c>
      <c r="Q443" s="152">
        <v>12042</v>
      </c>
      <c r="R443" s="152">
        <v>12771.5</v>
      </c>
      <c r="S443" s="152">
        <v>106.1</v>
      </c>
      <c r="T443" s="2"/>
    </row>
    <row r="444" spans="1:20" ht="42" customHeight="1" x14ac:dyDescent="0.25">
      <c r="A444" s="174"/>
      <c r="B444" s="236"/>
      <c r="C444" s="177"/>
      <c r="D444" s="180"/>
      <c r="E444" s="180"/>
      <c r="F444" s="180"/>
      <c r="G444" s="180"/>
      <c r="H444" s="180"/>
      <c r="I444" s="180"/>
      <c r="J444" s="180"/>
      <c r="K444" s="180"/>
      <c r="L444" s="180"/>
      <c r="M444" s="180"/>
      <c r="N444" s="180"/>
      <c r="O444" s="180"/>
      <c r="P444" s="29" t="s">
        <v>239</v>
      </c>
      <c r="Q444" s="152">
        <v>4.4000000000000004</v>
      </c>
      <c r="R444" s="152">
        <v>4.4000000000000004</v>
      </c>
      <c r="S444" s="152">
        <v>100</v>
      </c>
      <c r="T444" s="2"/>
    </row>
    <row r="445" spans="1:20" ht="87" customHeight="1" x14ac:dyDescent="0.25">
      <c r="A445" s="172" t="s">
        <v>155</v>
      </c>
      <c r="B445" s="234" t="s">
        <v>409</v>
      </c>
      <c r="C445" s="186">
        <v>2015</v>
      </c>
      <c r="D445" s="179">
        <v>1.31</v>
      </c>
      <c r="E445" s="179">
        <v>500</v>
      </c>
      <c r="F445" s="179">
        <v>0</v>
      </c>
      <c r="G445" s="179">
        <v>473.75</v>
      </c>
      <c r="H445" s="179">
        <v>0</v>
      </c>
      <c r="I445" s="179">
        <v>24.94</v>
      </c>
      <c r="J445" s="179">
        <v>1.31</v>
      </c>
      <c r="K445" s="179">
        <v>1.31</v>
      </c>
      <c r="L445" s="179">
        <v>0</v>
      </c>
      <c r="M445" s="179">
        <v>0</v>
      </c>
      <c r="N445" s="179">
        <v>100</v>
      </c>
      <c r="O445" s="179" t="s">
        <v>445</v>
      </c>
      <c r="P445" s="29" t="s">
        <v>237</v>
      </c>
      <c r="Q445" s="59">
        <v>13.1</v>
      </c>
      <c r="R445" s="59">
        <v>14.1</v>
      </c>
      <c r="S445" s="59">
        <v>107.6</v>
      </c>
      <c r="T445" s="2"/>
    </row>
    <row r="446" spans="1:20" ht="51.75" customHeight="1" x14ac:dyDescent="0.25">
      <c r="A446" s="173"/>
      <c r="B446" s="235"/>
      <c r="C446" s="187"/>
      <c r="D446" s="183"/>
      <c r="E446" s="183"/>
      <c r="F446" s="183"/>
      <c r="G446" s="183"/>
      <c r="H446" s="183"/>
      <c r="I446" s="183"/>
      <c r="J446" s="183"/>
      <c r="K446" s="183"/>
      <c r="L446" s="183"/>
      <c r="M446" s="183"/>
      <c r="N446" s="183"/>
      <c r="O446" s="183"/>
      <c r="P446" s="29" t="s">
        <v>238</v>
      </c>
      <c r="Q446" s="59">
        <v>10910</v>
      </c>
      <c r="R446" s="59">
        <v>11545</v>
      </c>
      <c r="S446" s="59">
        <v>105.8</v>
      </c>
      <c r="T446" s="2"/>
    </row>
    <row r="447" spans="1:20" ht="39.75" customHeight="1" x14ac:dyDescent="0.25">
      <c r="A447" s="174"/>
      <c r="B447" s="236"/>
      <c r="C447" s="188"/>
      <c r="D447" s="180"/>
      <c r="E447" s="180"/>
      <c r="F447" s="180"/>
      <c r="G447" s="180"/>
      <c r="H447" s="180"/>
      <c r="I447" s="180"/>
      <c r="J447" s="180"/>
      <c r="K447" s="180"/>
      <c r="L447" s="180"/>
      <c r="M447" s="180"/>
      <c r="N447" s="180"/>
      <c r="O447" s="180"/>
      <c r="P447" s="29" t="s">
        <v>239</v>
      </c>
      <c r="Q447" s="59">
        <v>3.8</v>
      </c>
      <c r="R447" s="59">
        <v>3.8</v>
      </c>
      <c r="S447" s="59">
        <v>100</v>
      </c>
      <c r="T447" s="2"/>
    </row>
    <row r="448" spans="1:20" ht="22.5" customHeight="1" x14ac:dyDescent="0.25">
      <c r="A448" s="239" t="s">
        <v>165</v>
      </c>
      <c r="B448" s="242" t="s">
        <v>170</v>
      </c>
      <c r="C448" s="13" t="s">
        <v>455</v>
      </c>
      <c r="D448" s="14">
        <f>SUM(D449:D451)</f>
        <v>66093.100000000006</v>
      </c>
      <c r="E448" s="14">
        <f t="shared" ref="E448:M448" si="133">SUM(E449:E451)</f>
        <v>81929.7</v>
      </c>
      <c r="F448" s="14">
        <f t="shared" si="133"/>
        <v>0</v>
      </c>
      <c r="G448" s="14">
        <f t="shared" si="133"/>
        <v>8419</v>
      </c>
      <c r="H448" s="14">
        <f t="shared" si="133"/>
        <v>60000</v>
      </c>
      <c r="I448" s="14">
        <f t="shared" si="133"/>
        <v>63009.7</v>
      </c>
      <c r="J448" s="14">
        <f t="shared" si="133"/>
        <v>6093.1</v>
      </c>
      <c r="K448" s="14">
        <f t="shared" si="133"/>
        <v>6353</v>
      </c>
      <c r="L448" s="14">
        <f t="shared" si="133"/>
        <v>0</v>
      </c>
      <c r="M448" s="14">
        <f t="shared" si="133"/>
        <v>4148</v>
      </c>
      <c r="N448" s="14">
        <v>100</v>
      </c>
      <c r="O448" s="14">
        <v>124</v>
      </c>
      <c r="P448" s="207" t="s">
        <v>22</v>
      </c>
      <c r="Q448" s="207" t="s">
        <v>22</v>
      </c>
      <c r="R448" s="207" t="s">
        <v>22</v>
      </c>
      <c r="S448" s="207" t="s">
        <v>22</v>
      </c>
      <c r="T448" s="2"/>
    </row>
    <row r="449" spans="1:20" ht="21" customHeight="1" x14ac:dyDescent="0.25">
      <c r="A449" s="240"/>
      <c r="B449" s="243"/>
      <c r="C449" s="12">
        <v>2014</v>
      </c>
      <c r="D449" s="14">
        <f>SUM(D453+D464)</f>
        <v>1800</v>
      </c>
      <c r="E449" s="14">
        <f t="shared" ref="E449:M449" si="134">SUM(E453+E464)</f>
        <v>1800</v>
      </c>
      <c r="F449" s="14">
        <f t="shared" si="134"/>
        <v>0</v>
      </c>
      <c r="G449" s="14">
        <f t="shared" si="134"/>
        <v>0</v>
      </c>
      <c r="H449" s="14">
        <f t="shared" si="134"/>
        <v>0</v>
      </c>
      <c r="I449" s="14">
        <f t="shared" si="134"/>
        <v>0</v>
      </c>
      <c r="J449" s="14">
        <f t="shared" si="134"/>
        <v>1800</v>
      </c>
      <c r="K449" s="14">
        <f t="shared" si="134"/>
        <v>1800</v>
      </c>
      <c r="L449" s="14">
        <f t="shared" si="134"/>
        <v>0</v>
      </c>
      <c r="M449" s="14">
        <f t="shared" si="134"/>
        <v>0</v>
      </c>
      <c r="N449" s="14">
        <v>100</v>
      </c>
      <c r="O449" s="14">
        <v>100</v>
      </c>
      <c r="P449" s="208"/>
      <c r="Q449" s="208"/>
      <c r="R449" s="208"/>
      <c r="S449" s="208"/>
      <c r="T449" s="2"/>
    </row>
    <row r="450" spans="1:20" ht="24.75" customHeight="1" x14ac:dyDescent="0.25">
      <c r="A450" s="240"/>
      <c r="B450" s="243"/>
      <c r="C450" s="12">
        <v>2015</v>
      </c>
      <c r="D450" s="14">
        <f>SUM(D454+D465)</f>
        <v>1800</v>
      </c>
      <c r="E450" s="14">
        <f t="shared" ref="E450:M450" si="135">SUM(E454+E465)</f>
        <v>17678</v>
      </c>
      <c r="F450" s="14">
        <f t="shared" si="135"/>
        <v>0</v>
      </c>
      <c r="G450" s="14">
        <f t="shared" si="135"/>
        <v>8419</v>
      </c>
      <c r="H450" s="14">
        <f t="shared" si="135"/>
        <v>0</v>
      </c>
      <c r="I450" s="14">
        <f t="shared" si="135"/>
        <v>3051</v>
      </c>
      <c r="J450" s="14">
        <f t="shared" si="135"/>
        <v>1800</v>
      </c>
      <c r="K450" s="14">
        <f t="shared" si="135"/>
        <v>2060</v>
      </c>
      <c r="L450" s="14">
        <f t="shared" si="135"/>
        <v>0</v>
      </c>
      <c r="M450" s="14">
        <f t="shared" si="135"/>
        <v>4148</v>
      </c>
      <c r="N450" s="14">
        <v>100</v>
      </c>
      <c r="O450" s="14" t="s">
        <v>413</v>
      </c>
      <c r="P450" s="208"/>
      <c r="Q450" s="208"/>
      <c r="R450" s="208"/>
      <c r="S450" s="208"/>
      <c r="T450" s="2"/>
    </row>
    <row r="451" spans="1:20" ht="24.75" customHeight="1" x14ac:dyDescent="0.25">
      <c r="A451" s="241"/>
      <c r="B451" s="244"/>
      <c r="C451" s="12">
        <v>2016</v>
      </c>
      <c r="D451" s="14">
        <f>SUM(D455+D466)</f>
        <v>62493.100000000006</v>
      </c>
      <c r="E451" s="14">
        <f t="shared" ref="E451:M451" si="136">SUM(E455+E466)</f>
        <v>62451.7</v>
      </c>
      <c r="F451" s="14">
        <f t="shared" si="136"/>
        <v>0</v>
      </c>
      <c r="G451" s="14">
        <f t="shared" si="136"/>
        <v>0</v>
      </c>
      <c r="H451" s="14">
        <f t="shared" si="136"/>
        <v>60000</v>
      </c>
      <c r="I451" s="14">
        <f t="shared" si="136"/>
        <v>59958.7</v>
      </c>
      <c r="J451" s="14">
        <f t="shared" si="136"/>
        <v>2493.1</v>
      </c>
      <c r="K451" s="14">
        <f t="shared" si="136"/>
        <v>2493</v>
      </c>
      <c r="L451" s="14">
        <f t="shared" si="136"/>
        <v>0</v>
      </c>
      <c r="M451" s="14">
        <f t="shared" si="136"/>
        <v>0</v>
      </c>
      <c r="N451" s="14">
        <v>100</v>
      </c>
      <c r="O451" s="14">
        <v>99.93</v>
      </c>
      <c r="P451" s="209"/>
      <c r="Q451" s="209"/>
      <c r="R451" s="209"/>
      <c r="S451" s="209"/>
      <c r="T451" s="2"/>
    </row>
    <row r="452" spans="1:20" ht="24.75" customHeight="1" x14ac:dyDescent="0.25">
      <c r="A452" s="199" t="s">
        <v>167</v>
      </c>
      <c r="B452" s="202" t="s">
        <v>172</v>
      </c>
      <c r="C452" s="17" t="s">
        <v>455</v>
      </c>
      <c r="D452" s="18">
        <f>SUM(D453:D455)</f>
        <v>3400</v>
      </c>
      <c r="E452" s="18">
        <f t="shared" ref="E452:M452" si="137">SUM(E453:E455)</f>
        <v>19278</v>
      </c>
      <c r="F452" s="18">
        <f t="shared" si="137"/>
        <v>0</v>
      </c>
      <c r="G452" s="18">
        <f t="shared" si="137"/>
        <v>8419</v>
      </c>
      <c r="H452" s="18">
        <f t="shared" si="137"/>
        <v>0</v>
      </c>
      <c r="I452" s="18">
        <f t="shared" si="137"/>
        <v>3051</v>
      </c>
      <c r="J452" s="18">
        <f t="shared" si="137"/>
        <v>3400</v>
      </c>
      <c r="K452" s="18">
        <f t="shared" si="137"/>
        <v>3660</v>
      </c>
      <c r="L452" s="18">
        <f t="shared" si="137"/>
        <v>0</v>
      </c>
      <c r="M452" s="18">
        <f t="shared" si="137"/>
        <v>4148</v>
      </c>
      <c r="N452" s="18">
        <v>100</v>
      </c>
      <c r="O452" s="18" t="s">
        <v>518</v>
      </c>
      <c r="P452" s="210" t="s">
        <v>22</v>
      </c>
      <c r="Q452" s="210" t="s">
        <v>22</v>
      </c>
      <c r="R452" s="210" t="s">
        <v>22</v>
      </c>
      <c r="S452" s="210" t="s">
        <v>22</v>
      </c>
      <c r="T452" s="2"/>
    </row>
    <row r="453" spans="1:20" ht="23.25" customHeight="1" x14ac:dyDescent="0.25">
      <c r="A453" s="200"/>
      <c r="B453" s="203"/>
      <c r="C453" s="66">
        <v>2014</v>
      </c>
      <c r="D453" s="76">
        <f>SUM(D456)</f>
        <v>1700</v>
      </c>
      <c r="E453" s="76">
        <f t="shared" ref="E453:M453" si="138">SUM(E456)</f>
        <v>1700</v>
      </c>
      <c r="F453" s="76">
        <f t="shared" si="138"/>
        <v>0</v>
      </c>
      <c r="G453" s="76">
        <f t="shared" si="138"/>
        <v>0</v>
      </c>
      <c r="H453" s="76">
        <f t="shared" si="138"/>
        <v>0</v>
      </c>
      <c r="I453" s="76">
        <f t="shared" si="138"/>
        <v>0</v>
      </c>
      <c r="J453" s="76">
        <f t="shared" si="138"/>
        <v>1700</v>
      </c>
      <c r="K453" s="76">
        <f t="shared" si="138"/>
        <v>1700</v>
      </c>
      <c r="L453" s="76">
        <f t="shared" si="138"/>
        <v>0</v>
      </c>
      <c r="M453" s="76">
        <f t="shared" si="138"/>
        <v>0</v>
      </c>
      <c r="N453" s="76">
        <v>100</v>
      </c>
      <c r="O453" s="76">
        <v>100</v>
      </c>
      <c r="P453" s="211"/>
      <c r="Q453" s="211"/>
      <c r="R453" s="211"/>
      <c r="S453" s="211"/>
      <c r="T453" s="2"/>
    </row>
    <row r="454" spans="1:20" ht="24" customHeight="1" x14ac:dyDescent="0.25">
      <c r="A454" s="200"/>
      <c r="B454" s="203"/>
      <c r="C454" s="66">
        <v>2015</v>
      </c>
      <c r="D454" s="76">
        <f>SUM(D459)</f>
        <v>1700</v>
      </c>
      <c r="E454" s="76">
        <f t="shared" ref="E454:M454" si="139">SUM(E459)</f>
        <v>17578</v>
      </c>
      <c r="F454" s="76">
        <f t="shared" si="139"/>
        <v>0</v>
      </c>
      <c r="G454" s="76">
        <f t="shared" si="139"/>
        <v>8419</v>
      </c>
      <c r="H454" s="76">
        <f t="shared" si="139"/>
        <v>0</v>
      </c>
      <c r="I454" s="76">
        <f t="shared" si="139"/>
        <v>3051</v>
      </c>
      <c r="J454" s="76">
        <f t="shared" si="139"/>
        <v>1700</v>
      </c>
      <c r="K454" s="76">
        <f t="shared" si="139"/>
        <v>1960</v>
      </c>
      <c r="L454" s="76">
        <f t="shared" si="139"/>
        <v>0</v>
      </c>
      <c r="M454" s="76">
        <f t="shared" si="139"/>
        <v>4148</v>
      </c>
      <c r="N454" s="76">
        <v>100</v>
      </c>
      <c r="O454" s="76" t="s">
        <v>410</v>
      </c>
      <c r="P454" s="211"/>
      <c r="Q454" s="211"/>
      <c r="R454" s="211"/>
      <c r="S454" s="211"/>
      <c r="T454" s="2"/>
    </row>
    <row r="455" spans="1:20" ht="21" customHeight="1" x14ac:dyDescent="0.25">
      <c r="A455" s="201"/>
      <c r="B455" s="204"/>
      <c r="C455" s="66">
        <v>2016</v>
      </c>
      <c r="D455" s="76">
        <f>SUM(D462)</f>
        <v>0</v>
      </c>
      <c r="E455" s="76">
        <f t="shared" ref="E455:M455" si="140">SUM(E462)</f>
        <v>0</v>
      </c>
      <c r="F455" s="76">
        <f t="shared" si="140"/>
        <v>0</v>
      </c>
      <c r="G455" s="76">
        <f t="shared" si="140"/>
        <v>0</v>
      </c>
      <c r="H455" s="76">
        <f t="shared" si="140"/>
        <v>0</v>
      </c>
      <c r="I455" s="76">
        <f t="shared" si="140"/>
        <v>0</v>
      </c>
      <c r="J455" s="76">
        <f t="shared" si="140"/>
        <v>0</v>
      </c>
      <c r="K455" s="76">
        <f t="shared" si="140"/>
        <v>0</v>
      </c>
      <c r="L455" s="76">
        <f t="shared" si="140"/>
        <v>0</v>
      </c>
      <c r="M455" s="76">
        <f t="shared" si="140"/>
        <v>0</v>
      </c>
      <c r="N455" s="76">
        <v>0</v>
      </c>
      <c r="O455" s="76">
        <v>0</v>
      </c>
      <c r="P455" s="212"/>
      <c r="Q455" s="212"/>
      <c r="R455" s="212"/>
      <c r="S455" s="212"/>
      <c r="T455" s="2"/>
    </row>
    <row r="456" spans="1:20" ht="40.5" customHeight="1" x14ac:dyDescent="0.25">
      <c r="A456" s="172" t="s">
        <v>517</v>
      </c>
      <c r="B456" s="234" t="s">
        <v>174</v>
      </c>
      <c r="C456" s="175">
        <v>2014</v>
      </c>
      <c r="D456" s="170">
        <v>1700</v>
      </c>
      <c r="E456" s="170">
        <v>1700</v>
      </c>
      <c r="F456" s="170">
        <v>0</v>
      </c>
      <c r="G456" s="170">
        <v>0</v>
      </c>
      <c r="H456" s="170">
        <v>0</v>
      </c>
      <c r="I456" s="170">
        <v>0</v>
      </c>
      <c r="J456" s="170">
        <v>1700</v>
      </c>
      <c r="K456" s="170">
        <v>1700</v>
      </c>
      <c r="L456" s="170">
        <v>0</v>
      </c>
      <c r="M456" s="170">
        <v>0</v>
      </c>
      <c r="N456" s="170">
        <v>100</v>
      </c>
      <c r="O456" s="170">
        <v>100</v>
      </c>
      <c r="P456" s="27" t="s">
        <v>175</v>
      </c>
      <c r="Q456" s="10">
        <v>1</v>
      </c>
      <c r="R456" s="10">
        <v>1</v>
      </c>
      <c r="S456" s="10">
        <v>100</v>
      </c>
      <c r="T456" s="2"/>
    </row>
    <row r="457" spans="1:20" ht="25.5" customHeight="1" x14ac:dyDescent="0.25">
      <c r="A457" s="173"/>
      <c r="B457" s="235"/>
      <c r="C457" s="176"/>
      <c r="D457" s="178"/>
      <c r="E457" s="178"/>
      <c r="F457" s="178"/>
      <c r="G457" s="178"/>
      <c r="H457" s="178"/>
      <c r="I457" s="178"/>
      <c r="J457" s="178"/>
      <c r="K457" s="178"/>
      <c r="L457" s="178"/>
      <c r="M457" s="178"/>
      <c r="N457" s="178"/>
      <c r="O457" s="178"/>
      <c r="P457" s="30" t="s">
        <v>178</v>
      </c>
      <c r="Q457" s="26">
        <v>10</v>
      </c>
      <c r="R457" s="26">
        <v>10</v>
      </c>
      <c r="S457" s="26">
        <v>100</v>
      </c>
      <c r="T457" s="2"/>
    </row>
    <row r="458" spans="1:20" ht="40.5" customHeight="1" x14ac:dyDescent="0.25">
      <c r="A458" s="173"/>
      <c r="B458" s="235"/>
      <c r="C458" s="177"/>
      <c r="D458" s="171"/>
      <c r="E458" s="171"/>
      <c r="F458" s="171"/>
      <c r="G458" s="171"/>
      <c r="H458" s="171"/>
      <c r="I458" s="171"/>
      <c r="J458" s="171"/>
      <c r="K458" s="171"/>
      <c r="L458" s="171"/>
      <c r="M458" s="171"/>
      <c r="N458" s="171"/>
      <c r="O458" s="171"/>
      <c r="P458" s="31" t="s">
        <v>179</v>
      </c>
      <c r="Q458" s="26">
        <v>10</v>
      </c>
      <c r="R458" s="26">
        <v>10</v>
      </c>
      <c r="S458" s="26">
        <v>100</v>
      </c>
      <c r="T458" s="2"/>
    </row>
    <row r="459" spans="1:20" ht="40.5" customHeight="1" x14ac:dyDescent="0.25">
      <c r="A459" s="173"/>
      <c r="B459" s="235"/>
      <c r="C459" s="175">
        <v>2015</v>
      </c>
      <c r="D459" s="170">
        <v>1700</v>
      </c>
      <c r="E459" s="170">
        <v>17578</v>
      </c>
      <c r="F459" s="170">
        <v>0</v>
      </c>
      <c r="G459" s="170">
        <v>8419</v>
      </c>
      <c r="H459" s="170">
        <v>0</v>
      </c>
      <c r="I459" s="170">
        <v>3051</v>
      </c>
      <c r="J459" s="170">
        <v>1700</v>
      </c>
      <c r="K459" s="170">
        <v>1960</v>
      </c>
      <c r="L459" s="170">
        <v>0</v>
      </c>
      <c r="M459" s="170">
        <v>4148</v>
      </c>
      <c r="N459" s="170">
        <v>100</v>
      </c>
      <c r="O459" s="170" t="s">
        <v>410</v>
      </c>
      <c r="P459" s="27" t="s">
        <v>175</v>
      </c>
      <c r="Q459" s="87">
        <v>1</v>
      </c>
      <c r="R459" s="87">
        <v>8</v>
      </c>
      <c r="S459" s="87" t="s">
        <v>411</v>
      </c>
      <c r="T459" s="2"/>
    </row>
    <row r="460" spans="1:20" ht="27" customHeight="1" x14ac:dyDescent="0.25">
      <c r="A460" s="173"/>
      <c r="B460" s="235"/>
      <c r="C460" s="176"/>
      <c r="D460" s="178"/>
      <c r="E460" s="178"/>
      <c r="F460" s="178"/>
      <c r="G460" s="178"/>
      <c r="H460" s="178"/>
      <c r="I460" s="178"/>
      <c r="J460" s="178"/>
      <c r="K460" s="178"/>
      <c r="L460" s="178"/>
      <c r="M460" s="178"/>
      <c r="N460" s="178"/>
      <c r="O460" s="178"/>
      <c r="P460" s="30" t="s">
        <v>178</v>
      </c>
      <c r="Q460" s="87">
        <v>5</v>
      </c>
      <c r="R460" s="87">
        <v>5</v>
      </c>
      <c r="S460" s="87">
        <v>100</v>
      </c>
      <c r="T460" s="2"/>
    </row>
    <row r="461" spans="1:20" ht="40.5" customHeight="1" x14ac:dyDescent="0.25">
      <c r="A461" s="173"/>
      <c r="B461" s="235"/>
      <c r="C461" s="177"/>
      <c r="D461" s="171"/>
      <c r="E461" s="171"/>
      <c r="F461" s="171"/>
      <c r="G461" s="171"/>
      <c r="H461" s="171"/>
      <c r="I461" s="171"/>
      <c r="J461" s="171"/>
      <c r="K461" s="171"/>
      <c r="L461" s="171"/>
      <c r="M461" s="171"/>
      <c r="N461" s="171"/>
      <c r="O461" s="171"/>
      <c r="P461" s="31" t="s">
        <v>179</v>
      </c>
      <c r="Q461" s="87">
        <v>2</v>
      </c>
      <c r="R461" s="87">
        <v>2</v>
      </c>
      <c r="S461" s="87">
        <v>100</v>
      </c>
      <c r="T461" s="2"/>
    </row>
    <row r="462" spans="1:20" ht="40.5" customHeight="1" x14ac:dyDescent="0.25">
      <c r="A462" s="174"/>
      <c r="B462" s="236"/>
      <c r="C462" s="129">
        <v>2016</v>
      </c>
      <c r="D462" s="141">
        <v>0</v>
      </c>
      <c r="E462" s="141">
        <v>0</v>
      </c>
      <c r="F462" s="141">
        <v>0</v>
      </c>
      <c r="G462" s="141">
        <v>0</v>
      </c>
      <c r="H462" s="141">
        <v>0</v>
      </c>
      <c r="I462" s="141">
        <v>0</v>
      </c>
      <c r="J462" s="141">
        <v>0</v>
      </c>
      <c r="K462" s="141">
        <v>0</v>
      </c>
      <c r="L462" s="141">
        <v>0</v>
      </c>
      <c r="M462" s="141">
        <v>0</v>
      </c>
      <c r="N462" s="141">
        <v>0</v>
      </c>
      <c r="O462" s="141">
        <v>0</v>
      </c>
      <c r="P462" s="164" t="s">
        <v>367</v>
      </c>
      <c r="Q462" s="148" t="s">
        <v>367</v>
      </c>
      <c r="R462" s="148" t="s">
        <v>367</v>
      </c>
      <c r="S462" s="148" t="s">
        <v>367</v>
      </c>
      <c r="T462" s="2"/>
    </row>
    <row r="463" spans="1:20" ht="30" customHeight="1" x14ac:dyDescent="0.25">
      <c r="A463" s="199" t="s">
        <v>408</v>
      </c>
      <c r="B463" s="202" t="s">
        <v>177</v>
      </c>
      <c r="C463" s="17" t="s">
        <v>455</v>
      </c>
      <c r="D463" s="18">
        <f>SUM(D464:D466)</f>
        <v>62693.100000000006</v>
      </c>
      <c r="E463" s="18">
        <f t="shared" ref="E463:M463" si="141">SUM(E464:E466)</f>
        <v>62651.7</v>
      </c>
      <c r="F463" s="18">
        <f t="shared" si="141"/>
        <v>0</v>
      </c>
      <c r="G463" s="18">
        <f t="shared" si="141"/>
        <v>0</v>
      </c>
      <c r="H463" s="18">
        <f t="shared" si="141"/>
        <v>60000</v>
      </c>
      <c r="I463" s="18">
        <f t="shared" si="141"/>
        <v>59958.7</v>
      </c>
      <c r="J463" s="18">
        <f t="shared" si="141"/>
        <v>2693.1</v>
      </c>
      <c r="K463" s="18">
        <f t="shared" si="141"/>
        <v>2693</v>
      </c>
      <c r="L463" s="18">
        <f t="shared" si="141"/>
        <v>0</v>
      </c>
      <c r="M463" s="18">
        <f t="shared" si="141"/>
        <v>0</v>
      </c>
      <c r="N463" s="18">
        <v>100</v>
      </c>
      <c r="O463" s="18">
        <v>99.93</v>
      </c>
      <c r="P463" s="210" t="s">
        <v>22</v>
      </c>
      <c r="Q463" s="210" t="s">
        <v>22</v>
      </c>
      <c r="R463" s="210" t="s">
        <v>22</v>
      </c>
      <c r="S463" s="210" t="s">
        <v>22</v>
      </c>
      <c r="T463" s="2"/>
    </row>
    <row r="464" spans="1:20" ht="23.25" customHeight="1" x14ac:dyDescent="0.25">
      <c r="A464" s="200"/>
      <c r="B464" s="203"/>
      <c r="C464" s="66">
        <v>2014</v>
      </c>
      <c r="D464" s="76">
        <f>SUM(D468)</f>
        <v>100</v>
      </c>
      <c r="E464" s="76">
        <f t="shared" ref="E464:M464" si="142">SUM(E468)</f>
        <v>100</v>
      </c>
      <c r="F464" s="76">
        <f t="shared" si="142"/>
        <v>0</v>
      </c>
      <c r="G464" s="76">
        <f t="shared" si="142"/>
        <v>0</v>
      </c>
      <c r="H464" s="76">
        <f t="shared" si="142"/>
        <v>0</v>
      </c>
      <c r="I464" s="76">
        <f t="shared" si="142"/>
        <v>0</v>
      </c>
      <c r="J464" s="76">
        <f t="shared" si="142"/>
        <v>100</v>
      </c>
      <c r="K464" s="76">
        <f t="shared" si="142"/>
        <v>100</v>
      </c>
      <c r="L464" s="76">
        <f t="shared" si="142"/>
        <v>0</v>
      </c>
      <c r="M464" s="76">
        <f t="shared" si="142"/>
        <v>0</v>
      </c>
      <c r="N464" s="76">
        <v>100</v>
      </c>
      <c r="O464" s="76">
        <v>100</v>
      </c>
      <c r="P464" s="211"/>
      <c r="Q464" s="211"/>
      <c r="R464" s="211"/>
      <c r="S464" s="211"/>
      <c r="T464" s="2"/>
    </row>
    <row r="465" spans="1:20" ht="22.5" customHeight="1" x14ac:dyDescent="0.25">
      <c r="A465" s="200"/>
      <c r="B465" s="203"/>
      <c r="C465" s="66">
        <v>2015</v>
      </c>
      <c r="D465" s="76">
        <f>SUM(D470)</f>
        <v>100</v>
      </c>
      <c r="E465" s="76">
        <f t="shared" ref="E465:M465" si="143">SUM(E470)</f>
        <v>100</v>
      </c>
      <c r="F465" s="76">
        <f t="shared" si="143"/>
        <v>0</v>
      </c>
      <c r="G465" s="76">
        <f t="shared" si="143"/>
        <v>0</v>
      </c>
      <c r="H465" s="76">
        <f t="shared" si="143"/>
        <v>0</v>
      </c>
      <c r="I465" s="76">
        <f t="shared" si="143"/>
        <v>0</v>
      </c>
      <c r="J465" s="76">
        <f t="shared" si="143"/>
        <v>100</v>
      </c>
      <c r="K465" s="76">
        <f t="shared" si="143"/>
        <v>100</v>
      </c>
      <c r="L465" s="76">
        <f t="shared" si="143"/>
        <v>0</v>
      </c>
      <c r="M465" s="76">
        <f t="shared" si="143"/>
        <v>0</v>
      </c>
      <c r="N465" s="76">
        <v>100</v>
      </c>
      <c r="O465" s="76">
        <v>100</v>
      </c>
      <c r="P465" s="211"/>
      <c r="Q465" s="211"/>
      <c r="R465" s="211"/>
      <c r="S465" s="211"/>
      <c r="T465" s="2"/>
    </row>
    <row r="466" spans="1:20" ht="22.5" customHeight="1" x14ac:dyDescent="0.25">
      <c r="A466" s="201"/>
      <c r="B466" s="204"/>
      <c r="C466" s="66">
        <v>2016</v>
      </c>
      <c r="D466" s="76">
        <f>SUM(D472+D474+D475)</f>
        <v>62493.100000000006</v>
      </c>
      <c r="E466" s="76">
        <f t="shared" ref="E466:M466" si="144">SUM(E472+E474+E475)</f>
        <v>62451.7</v>
      </c>
      <c r="F466" s="76">
        <f t="shared" si="144"/>
        <v>0</v>
      </c>
      <c r="G466" s="76">
        <f t="shared" si="144"/>
        <v>0</v>
      </c>
      <c r="H466" s="76">
        <f t="shared" si="144"/>
        <v>60000</v>
      </c>
      <c r="I466" s="76">
        <f t="shared" si="144"/>
        <v>59958.7</v>
      </c>
      <c r="J466" s="76">
        <f t="shared" si="144"/>
        <v>2493.1</v>
      </c>
      <c r="K466" s="76">
        <f t="shared" si="144"/>
        <v>2493</v>
      </c>
      <c r="L466" s="76">
        <f t="shared" si="144"/>
        <v>0</v>
      </c>
      <c r="M466" s="76">
        <f t="shared" si="144"/>
        <v>0</v>
      </c>
      <c r="N466" s="76">
        <v>100</v>
      </c>
      <c r="O466" s="76">
        <v>99.93</v>
      </c>
      <c r="P466" s="212"/>
      <c r="Q466" s="212"/>
      <c r="R466" s="212"/>
      <c r="S466" s="212"/>
      <c r="T466" s="2"/>
    </row>
    <row r="467" spans="1:20" ht="22.5" customHeight="1" x14ac:dyDescent="0.25">
      <c r="A467" s="172" t="s">
        <v>519</v>
      </c>
      <c r="B467" s="175" t="s">
        <v>180</v>
      </c>
      <c r="C467" s="77" t="s">
        <v>455</v>
      </c>
      <c r="D467" s="78">
        <f>SUM(D468:D473)</f>
        <v>305.39999999999998</v>
      </c>
      <c r="E467" s="78">
        <f t="shared" ref="E467:M467" si="145">SUM(E468:E473)</f>
        <v>305.39999999999998</v>
      </c>
      <c r="F467" s="78">
        <f t="shared" si="145"/>
        <v>0</v>
      </c>
      <c r="G467" s="78">
        <f t="shared" si="145"/>
        <v>0</v>
      </c>
      <c r="H467" s="78">
        <f t="shared" si="145"/>
        <v>0</v>
      </c>
      <c r="I467" s="78">
        <f t="shared" si="145"/>
        <v>0</v>
      </c>
      <c r="J467" s="78">
        <f t="shared" si="145"/>
        <v>305.39999999999998</v>
      </c>
      <c r="K467" s="78">
        <f t="shared" si="145"/>
        <v>305.39999999999998</v>
      </c>
      <c r="L467" s="78">
        <f t="shared" si="145"/>
        <v>0</v>
      </c>
      <c r="M467" s="78">
        <f t="shared" si="145"/>
        <v>0</v>
      </c>
      <c r="N467" s="78">
        <v>100</v>
      </c>
      <c r="O467" s="78">
        <v>100</v>
      </c>
      <c r="P467" s="79" t="s">
        <v>22</v>
      </c>
      <c r="Q467" s="79" t="s">
        <v>22</v>
      </c>
      <c r="R467" s="79" t="s">
        <v>22</v>
      </c>
      <c r="S467" s="79" t="s">
        <v>22</v>
      </c>
      <c r="T467" s="2"/>
    </row>
    <row r="468" spans="1:20" ht="42.75" customHeight="1" x14ac:dyDescent="0.25">
      <c r="A468" s="173"/>
      <c r="B468" s="176"/>
      <c r="C468" s="175">
        <v>2014</v>
      </c>
      <c r="D468" s="170">
        <v>100</v>
      </c>
      <c r="E468" s="170">
        <v>100</v>
      </c>
      <c r="F468" s="170">
        <v>0</v>
      </c>
      <c r="G468" s="170">
        <v>0</v>
      </c>
      <c r="H468" s="170">
        <v>0</v>
      </c>
      <c r="I468" s="170">
        <v>0</v>
      </c>
      <c r="J468" s="170">
        <v>100</v>
      </c>
      <c r="K468" s="170">
        <v>100</v>
      </c>
      <c r="L468" s="170">
        <v>0</v>
      </c>
      <c r="M468" s="170">
        <v>0</v>
      </c>
      <c r="N468" s="170">
        <v>100</v>
      </c>
      <c r="O468" s="170">
        <v>100</v>
      </c>
      <c r="P468" s="32" t="s">
        <v>198</v>
      </c>
      <c r="Q468" s="33">
        <v>2.5</v>
      </c>
      <c r="R468" s="10">
        <v>2.5</v>
      </c>
      <c r="S468" s="10">
        <v>100</v>
      </c>
      <c r="T468" s="2"/>
    </row>
    <row r="469" spans="1:20" ht="24" customHeight="1" x14ac:dyDescent="0.25">
      <c r="A469" s="173"/>
      <c r="B469" s="176"/>
      <c r="C469" s="177"/>
      <c r="D469" s="171"/>
      <c r="E469" s="171"/>
      <c r="F469" s="171"/>
      <c r="G469" s="171"/>
      <c r="H469" s="171"/>
      <c r="I469" s="171"/>
      <c r="J469" s="171"/>
      <c r="K469" s="171"/>
      <c r="L469" s="171"/>
      <c r="M469" s="171"/>
      <c r="N469" s="171"/>
      <c r="O469" s="171"/>
      <c r="P469" s="34" t="s">
        <v>197</v>
      </c>
      <c r="Q469" s="35">
        <v>250</v>
      </c>
      <c r="R469" s="26">
        <v>250</v>
      </c>
      <c r="S469" s="26">
        <v>100</v>
      </c>
      <c r="T469" s="2"/>
    </row>
    <row r="470" spans="1:20" ht="33" customHeight="1" x14ac:dyDescent="0.25">
      <c r="A470" s="173"/>
      <c r="B470" s="176"/>
      <c r="C470" s="175">
        <v>2015</v>
      </c>
      <c r="D470" s="170">
        <v>100</v>
      </c>
      <c r="E470" s="170">
        <v>100</v>
      </c>
      <c r="F470" s="170">
        <v>0</v>
      </c>
      <c r="G470" s="170">
        <v>0</v>
      </c>
      <c r="H470" s="170">
        <v>0</v>
      </c>
      <c r="I470" s="170">
        <v>0</v>
      </c>
      <c r="J470" s="170">
        <v>100</v>
      </c>
      <c r="K470" s="170">
        <v>100</v>
      </c>
      <c r="L470" s="170">
        <v>0</v>
      </c>
      <c r="M470" s="170">
        <v>0</v>
      </c>
      <c r="N470" s="170">
        <v>100</v>
      </c>
      <c r="O470" s="170">
        <v>100</v>
      </c>
      <c r="P470" s="32" t="s">
        <v>412</v>
      </c>
      <c r="Q470" s="35">
        <v>2.5</v>
      </c>
      <c r="R470" s="87">
        <v>5.8</v>
      </c>
      <c r="S470" s="87">
        <v>232</v>
      </c>
      <c r="T470" s="2"/>
    </row>
    <row r="471" spans="1:20" ht="25.5" customHeight="1" x14ac:dyDescent="0.25">
      <c r="A471" s="173"/>
      <c r="B471" s="176"/>
      <c r="C471" s="177"/>
      <c r="D471" s="171"/>
      <c r="E471" s="171"/>
      <c r="F471" s="171"/>
      <c r="G471" s="171"/>
      <c r="H471" s="171"/>
      <c r="I471" s="171"/>
      <c r="J471" s="171"/>
      <c r="K471" s="171"/>
      <c r="L471" s="171"/>
      <c r="M471" s="171"/>
      <c r="N471" s="171"/>
      <c r="O471" s="171"/>
      <c r="P471" s="34" t="s">
        <v>197</v>
      </c>
      <c r="Q471" s="35">
        <v>250</v>
      </c>
      <c r="R471" s="87">
        <v>250</v>
      </c>
      <c r="S471" s="87">
        <v>100</v>
      </c>
      <c r="T471" s="2"/>
    </row>
    <row r="472" spans="1:20" ht="25.5" customHeight="1" x14ac:dyDescent="0.25">
      <c r="A472" s="173"/>
      <c r="B472" s="176"/>
      <c r="C472" s="175">
        <v>2016</v>
      </c>
      <c r="D472" s="170">
        <v>105.4</v>
      </c>
      <c r="E472" s="170">
        <v>105.4</v>
      </c>
      <c r="F472" s="170">
        <v>0</v>
      </c>
      <c r="G472" s="170">
        <v>0</v>
      </c>
      <c r="H472" s="170">
        <v>0</v>
      </c>
      <c r="I472" s="170">
        <v>0</v>
      </c>
      <c r="J472" s="170">
        <v>105.4</v>
      </c>
      <c r="K472" s="170">
        <v>105.4</v>
      </c>
      <c r="L472" s="170">
        <v>0</v>
      </c>
      <c r="M472" s="170">
        <v>0</v>
      </c>
      <c r="N472" s="170">
        <v>100</v>
      </c>
      <c r="O472" s="170">
        <v>100</v>
      </c>
      <c r="P472" s="32" t="s">
        <v>412</v>
      </c>
      <c r="Q472" s="35">
        <v>2.5</v>
      </c>
      <c r="R472" s="152">
        <v>29.7</v>
      </c>
      <c r="S472" s="152" t="s">
        <v>520</v>
      </c>
      <c r="T472" s="2"/>
    </row>
    <row r="473" spans="1:20" ht="25.5" customHeight="1" x14ac:dyDescent="0.25">
      <c r="A473" s="174"/>
      <c r="B473" s="177"/>
      <c r="C473" s="177"/>
      <c r="D473" s="171"/>
      <c r="E473" s="171"/>
      <c r="F473" s="171"/>
      <c r="G473" s="171"/>
      <c r="H473" s="171"/>
      <c r="I473" s="171"/>
      <c r="J473" s="171"/>
      <c r="K473" s="171"/>
      <c r="L473" s="171"/>
      <c r="M473" s="171"/>
      <c r="N473" s="171"/>
      <c r="O473" s="171"/>
      <c r="P473" s="34" t="s">
        <v>197</v>
      </c>
      <c r="Q473" s="35">
        <v>250</v>
      </c>
      <c r="R473" s="152">
        <v>250</v>
      </c>
      <c r="S473" s="152">
        <v>100</v>
      </c>
      <c r="T473" s="2"/>
    </row>
    <row r="474" spans="1:20" ht="54.75" customHeight="1" x14ac:dyDescent="0.25">
      <c r="A474" s="143" t="s">
        <v>521</v>
      </c>
      <c r="B474" s="8" t="s">
        <v>522</v>
      </c>
      <c r="C474" s="129">
        <v>2016</v>
      </c>
      <c r="D474" s="141">
        <v>22387.7</v>
      </c>
      <c r="E474" s="141">
        <v>22346.3</v>
      </c>
      <c r="F474" s="141">
        <v>0</v>
      </c>
      <c r="G474" s="141">
        <v>0</v>
      </c>
      <c r="H474" s="141">
        <v>20000</v>
      </c>
      <c r="I474" s="141">
        <v>19958.7</v>
      </c>
      <c r="J474" s="141">
        <v>2387.6999999999998</v>
      </c>
      <c r="K474" s="141">
        <v>2387.6</v>
      </c>
      <c r="L474" s="141">
        <v>0</v>
      </c>
      <c r="M474" s="141">
        <v>0</v>
      </c>
      <c r="N474" s="141">
        <v>100</v>
      </c>
      <c r="O474" s="141">
        <v>99.82</v>
      </c>
      <c r="P474" s="166" t="s">
        <v>524</v>
      </c>
      <c r="Q474" s="165">
        <v>32</v>
      </c>
      <c r="R474" s="148">
        <v>32</v>
      </c>
      <c r="S474" s="148">
        <v>100</v>
      </c>
      <c r="T474" s="2"/>
    </row>
    <row r="475" spans="1:20" ht="53.25" customHeight="1" x14ac:dyDescent="0.25">
      <c r="A475" s="143" t="s">
        <v>523</v>
      </c>
      <c r="B475" s="8" t="s">
        <v>557</v>
      </c>
      <c r="C475" s="129">
        <v>2016</v>
      </c>
      <c r="D475" s="141">
        <v>40000</v>
      </c>
      <c r="E475" s="141">
        <v>40000</v>
      </c>
      <c r="F475" s="141">
        <v>0</v>
      </c>
      <c r="G475" s="141">
        <v>0</v>
      </c>
      <c r="H475" s="141">
        <v>40000</v>
      </c>
      <c r="I475" s="141">
        <v>40000</v>
      </c>
      <c r="J475" s="141">
        <v>0</v>
      </c>
      <c r="K475" s="141">
        <v>0</v>
      </c>
      <c r="L475" s="141">
        <v>0</v>
      </c>
      <c r="M475" s="141">
        <v>0</v>
      </c>
      <c r="N475" s="141">
        <v>100</v>
      </c>
      <c r="O475" s="141">
        <v>100</v>
      </c>
      <c r="P475" s="166" t="s">
        <v>525</v>
      </c>
      <c r="Q475" s="165">
        <v>60</v>
      </c>
      <c r="R475" s="148">
        <v>60</v>
      </c>
      <c r="S475" s="148">
        <v>100</v>
      </c>
      <c r="T475" s="2"/>
    </row>
    <row r="476" spans="1:20" ht="23.25" customHeight="1" x14ac:dyDescent="0.25">
      <c r="A476" s="239" t="s">
        <v>169</v>
      </c>
      <c r="B476" s="242" t="s">
        <v>183</v>
      </c>
      <c r="C476" s="13" t="s">
        <v>455</v>
      </c>
      <c r="D476" s="14">
        <f>SUM(D477:D479)</f>
        <v>199352.90000000002</v>
      </c>
      <c r="E476" s="14">
        <f t="shared" ref="E476:M476" si="146">SUM(E477:E479)</f>
        <v>199346.1</v>
      </c>
      <c r="F476" s="14">
        <f t="shared" si="146"/>
        <v>50</v>
      </c>
      <c r="G476" s="14">
        <f t="shared" si="146"/>
        <v>50</v>
      </c>
      <c r="H476" s="14">
        <f t="shared" si="146"/>
        <v>95.9</v>
      </c>
      <c r="I476" s="14">
        <f t="shared" si="146"/>
        <v>95.9</v>
      </c>
      <c r="J476" s="14">
        <f t="shared" si="146"/>
        <v>199207</v>
      </c>
      <c r="K476" s="14">
        <f t="shared" si="146"/>
        <v>199200.2</v>
      </c>
      <c r="L476" s="14">
        <f t="shared" si="146"/>
        <v>0</v>
      </c>
      <c r="M476" s="14">
        <f t="shared" si="146"/>
        <v>0</v>
      </c>
      <c r="N476" s="14">
        <v>100</v>
      </c>
      <c r="O476" s="14">
        <v>100</v>
      </c>
      <c r="P476" s="207" t="s">
        <v>22</v>
      </c>
      <c r="Q476" s="207" t="s">
        <v>22</v>
      </c>
      <c r="R476" s="207" t="s">
        <v>22</v>
      </c>
      <c r="S476" s="207" t="s">
        <v>22</v>
      </c>
      <c r="T476" s="2"/>
    </row>
    <row r="477" spans="1:20" ht="21.75" customHeight="1" x14ac:dyDescent="0.25">
      <c r="A477" s="240"/>
      <c r="B477" s="243"/>
      <c r="C477" s="12">
        <v>2014</v>
      </c>
      <c r="D477" s="14">
        <f>SUM(D481+D488+D495+D504+D514)</f>
        <v>58224</v>
      </c>
      <c r="E477" s="14">
        <f t="shared" ref="E477:M477" si="147">SUM(E481+E488+E495+E504+E514)</f>
        <v>58221.700000000004</v>
      </c>
      <c r="F477" s="14">
        <f t="shared" si="147"/>
        <v>0</v>
      </c>
      <c r="G477" s="14">
        <f t="shared" si="147"/>
        <v>0</v>
      </c>
      <c r="H477" s="14">
        <f t="shared" si="147"/>
        <v>0</v>
      </c>
      <c r="I477" s="14">
        <f t="shared" si="147"/>
        <v>0</v>
      </c>
      <c r="J477" s="14">
        <f t="shared" si="147"/>
        <v>58224</v>
      </c>
      <c r="K477" s="14">
        <f t="shared" si="147"/>
        <v>58221.700000000004</v>
      </c>
      <c r="L477" s="14">
        <f t="shared" si="147"/>
        <v>0</v>
      </c>
      <c r="M477" s="14">
        <f t="shared" si="147"/>
        <v>0</v>
      </c>
      <c r="N477" s="14">
        <v>100</v>
      </c>
      <c r="O477" s="14">
        <v>100</v>
      </c>
      <c r="P477" s="208"/>
      <c r="Q477" s="208"/>
      <c r="R477" s="208"/>
      <c r="S477" s="208"/>
      <c r="T477" s="2"/>
    </row>
    <row r="478" spans="1:20" ht="21.75" customHeight="1" x14ac:dyDescent="0.25">
      <c r="A478" s="240"/>
      <c r="B478" s="243"/>
      <c r="C478" s="12">
        <v>2015</v>
      </c>
      <c r="D478" s="14">
        <f>SUM(D482+D489+D496+D505+D515)</f>
        <v>63959.700000000004</v>
      </c>
      <c r="E478" s="14">
        <f t="shared" ref="E478:M478" si="148">SUM(E482+E489+E496+E505+E515)</f>
        <v>63957.599999999999</v>
      </c>
      <c r="F478" s="14">
        <f t="shared" si="148"/>
        <v>0</v>
      </c>
      <c r="G478" s="14">
        <f t="shared" si="148"/>
        <v>0</v>
      </c>
      <c r="H478" s="14">
        <f t="shared" si="148"/>
        <v>55.9</v>
      </c>
      <c r="I478" s="14">
        <f t="shared" si="148"/>
        <v>55.9</v>
      </c>
      <c r="J478" s="14">
        <f t="shared" si="148"/>
        <v>63903.8</v>
      </c>
      <c r="K478" s="14">
        <f t="shared" si="148"/>
        <v>63901.700000000004</v>
      </c>
      <c r="L478" s="14">
        <f t="shared" si="148"/>
        <v>0</v>
      </c>
      <c r="M478" s="14">
        <f t="shared" si="148"/>
        <v>0</v>
      </c>
      <c r="N478" s="14">
        <v>100</v>
      </c>
      <c r="O478" s="14">
        <v>100</v>
      </c>
      <c r="P478" s="208"/>
      <c r="Q478" s="208"/>
      <c r="R478" s="208"/>
      <c r="S478" s="208"/>
      <c r="T478" s="2"/>
    </row>
    <row r="479" spans="1:20" ht="21.75" customHeight="1" x14ac:dyDescent="0.25">
      <c r="A479" s="241"/>
      <c r="B479" s="244"/>
      <c r="C479" s="12">
        <v>2016</v>
      </c>
      <c r="D479" s="14">
        <f>SUM(D483+D490+D497+D506+D516)</f>
        <v>77169.2</v>
      </c>
      <c r="E479" s="14">
        <f t="shared" ref="E479:M479" si="149">SUM(E483+E490+E497+E506+E516)</f>
        <v>77166.8</v>
      </c>
      <c r="F479" s="14">
        <f t="shared" si="149"/>
        <v>50</v>
      </c>
      <c r="G479" s="14">
        <f t="shared" si="149"/>
        <v>50</v>
      </c>
      <c r="H479" s="14">
        <f t="shared" si="149"/>
        <v>40</v>
      </c>
      <c r="I479" s="14">
        <f t="shared" si="149"/>
        <v>40</v>
      </c>
      <c r="J479" s="14">
        <f t="shared" si="149"/>
        <v>77079.199999999997</v>
      </c>
      <c r="K479" s="14">
        <f t="shared" si="149"/>
        <v>77076.800000000003</v>
      </c>
      <c r="L479" s="14">
        <f t="shared" si="149"/>
        <v>0</v>
      </c>
      <c r="M479" s="14">
        <f t="shared" si="149"/>
        <v>0</v>
      </c>
      <c r="N479" s="14">
        <v>100</v>
      </c>
      <c r="O479" s="14">
        <v>100</v>
      </c>
      <c r="P479" s="209"/>
      <c r="Q479" s="209"/>
      <c r="R479" s="209"/>
      <c r="S479" s="209"/>
      <c r="T479" s="2"/>
    </row>
    <row r="480" spans="1:20" ht="21.75" customHeight="1" x14ac:dyDescent="0.25">
      <c r="A480" s="199" t="s">
        <v>171</v>
      </c>
      <c r="B480" s="202" t="s">
        <v>185</v>
      </c>
      <c r="C480" s="17" t="s">
        <v>455</v>
      </c>
      <c r="D480" s="18">
        <f>SUM(D481:D483)</f>
        <v>25074.799999999999</v>
      </c>
      <c r="E480" s="18">
        <f t="shared" ref="E480:M480" si="150">SUM(E481:E483)</f>
        <v>25072.6</v>
      </c>
      <c r="F480" s="18">
        <f t="shared" si="150"/>
        <v>50</v>
      </c>
      <c r="G480" s="18">
        <f t="shared" si="150"/>
        <v>50</v>
      </c>
      <c r="H480" s="18">
        <f t="shared" si="150"/>
        <v>55.9</v>
      </c>
      <c r="I480" s="18">
        <f t="shared" si="150"/>
        <v>55.9</v>
      </c>
      <c r="J480" s="18">
        <f t="shared" si="150"/>
        <v>24968.899999999998</v>
      </c>
      <c r="K480" s="18">
        <f t="shared" si="150"/>
        <v>24966.7</v>
      </c>
      <c r="L480" s="18">
        <f t="shared" si="150"/>
        <v>0</v>
      </c>
      <c r="M480" s="18">
        <f t="shared" si="150"/>
        <v>0</v>
      </c>
      <c r="N480" s="18">
        <v>100</v>
      </c>
      <c r="O480" s="18">
        <v>100</v>
      </c>
      <c r="P480" s="210" t="s">
        <v>22</v>
      </c>
      <c r="Q480" s="210" t="s">
        <v>22</v>
      </c>
      <c r="R480" s="210" t="s">
        <v>22</v>
      </c>
      <c r="S480" s="210" t="s">
        <v>22</v>
      </c>
      <c r="T480" s="2"/>
    </row>
    <row r="481" spans="1:20" ht="21.75" customHeight="1" x14ac:dyDescent="0.25">
      <c r="A481" s="200"/>
      <c r="B481" s="203"/>
      <c r="C481" s="16">
        <v>2014</v>
      </c>
      <c r="D481" s="18">
        <f>SUM(D484)</f>
        <v>8913</v>
      </c>
      <c r="E481" s="18">
        <f t="shared" ref="E481:M481" si="151">SUM(E484)</f>
        <v>8911.9</v>
      </c>
      <c r="F481" s="18">
        <f t="shared" si="151"/>
        <v>0</v>
      </c>
      <c r="G481" s="18">
        <f t="shared" si="151"/>
        <v>0</v>
      </c>
      <c r="H481" s="18">
        <f t="shared" si="151"/>
        <v>0</v>
      </c>
      <c r="I481" s="18">
        <f t="shared" si="151"/>
        <v>0</v>
      </c>
      <c r="J481" s="18">
        <f t="shared" si="151"/>
        <v>8913</v>
      </c>
      <c r="K481" s="18">
        <f t="shared" si="151"/>
        <v>8911.9</v>
      </c>
      <c r="L481" s="18">
        <f t="shared" si="151"/>
        <v>0</v>
      </c>
      <c r="M481" s="18">
        <f t="shared" si="151"/>
        <v>0</v>
      </c>
      <c r="N481" s="18">
        <v>100</v>
      </c>
      <c r="O481" s="18">
        <v>100</v>
      </c>
      <c r="P481" s="211"/>
      <c r="Q481" s="211"/>
      <c r="R481" s="211"/>
      <c r="S481" s="211"/>
      <c r="T481" s="2"/>
    </row>
    <row r="482" spans="1:20" ht="20.25" customHeight="1" x14ac:dyDescent="0.25">
      <c r="A482" s="200"/>
      <c r="B482" s="203"/>
      <c r="C482" s="16">
        <v>2015</v>
      </c>
      <c r="D482" s="18">
        <f>SUM(D485)</f>
        <v>8181</v>
      </c>
      <c r="E482" s="18">
        <f t="shared" ref="E482:M482" si="152">SUM(E485)</f>
        <v>8180.4</v>
      </c>
      <c r="F482" s="18">
        <f t="shared" si="152"/>
        <v>0</v>
      </c>
      <c r="G482" s="18">
        <f t="shared" si="152"/>
        <v>0</v>
      </c>
      <c r="H482" s="18">
        <f t="shared" si="152"/>
        <v>55.9</v>
      </c>
      <c r="I482" s="18">
        <f t="shared" si="152"/>
        <v>55.9</v>
      </c>
      <c r="J482" s="18">
        <f t="shared" si="152"/>
        <v>8125.1</v>
      </c>
      <c r="K482" s="18">
        <f t="shared" si="152"/>
        <v>8124.5</v>
      </c>
      <c r="L482" s="18">
        <f t="shared" si="152"/>
        <v>0</v>
      </c>
      <c r="M482" s="18">
        <f t="shared" si="152"/>
        <v>0</v>
      </c>
      <c r="N482" s="18">
        <v>100</v>
      </c>
      <c r="O482" s="18">
        <v>100</v>
      </c>
      <c r="P482" s="211"/>
      <c r="Q482" s="211"/>
      <c r="R482" s="211"/>
      <c r="S482" s="211"/>
      <c r="T482" s="2"/>
    </row>
    <row r="483" spans="1:20" ht="20.25" customHeight="1" x14ac:dyDescent="0.25">
      <c r="A483" s="201"/>
      <c r="B483" s="204"/>
      <c r="C483" s="16">
        <v>2016</v>
      </c>
      <c r="D483" s="18">
        <f>SUM(D486)</f>
        <v>7980.8</v>
      </c>
      <c r="E483" s="18">
        <f t="shared" ref="E483:M483" si="153">SUM(E486)</f>
        <v>7980.3</v>
      </c>
      <c r="F483" s="18">
        <f t="shared" si="153"/>
        <v>50</v>
      </c>
      <c r="G483" s="18">
        <f t="shared" si="153"/>
        <v>50</v>
      </c>
      <c r="H483" s="18">
        <f t="shared" si="153"/>
        <v>0</v>
      </c>
      <c r="I483" s="18">
        <f t="shared" si="153"/>
        <v>0</v>
      </c>
      <c r="J483" s="18">
        <f t="shared" si="153"/>
        <v>7930.8</v>
      </c>
      <c r="K483" s="18">
        <f t="shared" si="153"/>
        <v>7930.3</v>
      </c>
      <c r="L483" s="18">
        <f t="shared" si="153"/>
        <v>0</v>
      </c>
      <c r="M483" s="18">
        <f t="shared" si="153"/>
        <v>0</v>
      </c>
      <c r="N483" s="18">
        <v>100</v>
      </c>
      <c r="O483" s="18">
        <v>100</v>
      </c>
      <c r="P483" s="212"/>
      <c r="Q483" s="212"/>
      <c r="R483" s="212"/>
      <c r="S483" s="212"/>
      <c r="T483" s="2"/>
    </row>
    <row r="484" spans="1:20" ht="39.75" customHeight="1" x14ac:dyDescent="0.25">
      <c r="A484" s="172" t="s">
        <v>173</v>
      </c>
      <c r="B484" s="175" t="s">
        <v>186</v>
      </c>
      <c r="C484" s="23">
        <v>2014</v>
      </c>
      <c r="D484" s="24">
        <v>8913</v>
      </c>
      <c r="E484" s="24">
        <v>8911.9</v>
      </c>
      <c r="F484" s="24">
        <v>0</v>
      </c>
      <c r="G484" s="24">
        <v>0</v>
      </c>
      <c r="H484" s="24">
        <v>0</v>
      </c>
      <c r="I484" s="24">
        <v>0</v>
      </c>
      <c r="J484" s="24">
        <v>8913</v>
      </c>
      <c r="K484" s="24">
        <v>8911.9</v>
      </c>
      <c r="L484" s="24">
        <v>0</v>
      </c>
      <c r="M484" s="24">
        <v>0</v>
      </c>
      <c r="N484" s="24">
        <v>100</v>
      </c>
      <c r="O484" s="24">
        <v>100</v>
      </c>
      <c r="P484" s="27" t="s">
        <v>187</v>
      </c>
      <c r="Q484" s="10">
        <v>88</v>
      </c>
      <c r="R484" s="10">
        <v>91.4</v>
      </c>
      <c r="S484" s="10">
        <v>103.86</v>
      </c>
      <c r="T484" s="2"/>
    </row>
    <row r="485" spans="1:20" ht="40.5" customHeight="1" x14ac:dyDescent="0.25">
      <c r="A485" s="173"/>
      <c r="B485" s="176"/>
      <c r="C485" s="23">
        <v>2015</v>
      </c>
      <c r="D485" s="24">
        <v>8181</v>
      </c>
      <c r="E485" s="24">
        <v>8180.4</v>
      </c>
      <c r="F485" s="24">
        <v>0</v>
      </c>
      <c r="G485" s="24">
        <v>0</v>
      </c>
      <c r="H485" s="24">
        <v>55.9</v>
      </c>
      <c r="I485" s="24">
        <v>55.9</v>
      </c>
      <c r="J485" s="24">
        <v>8125.1</v>
      </c>
      <c r="K485" s="24">
        <v>8124.5</v>
      </c>
      <c r="L485" s="24">
        <v>0</v>
      </c>
      <c r="M485" s="24">
        <v>0</v>
      </c>
      <c r="N485" s="24">
        <v>100</v>
      </c>
      <c r="O485" s="24">
        <v>100</v>
      </c>
      <c r="P485" s="27" t="s">
        <v>187</v>
      </c>
      <c r="Q485" s="87">
        <v>88.1</v>
      </c>
      <c r="R485" s="98">
        <v>91.4</v>
      </c>
      <c r="S485" s="87">
        <v>103.7</v>
      </c>
      <c r="T485" s="2"/>
    </row>
    <row r="486" spans="1:20" ht="40.5" customHeight="1" x14ac:dyDescent="0.25">
      <c r="A486" s="174"/>
      <c r="B486" s="177"/>
      <c r="C486" s="23">
        <v>2016</v>
      </c>
      <c r="D486" s="24">
        <v>7980.8</v>
      </c>
      <c r="E486" s="24">
        <v>7980.3</v>
      </c>
      <c r="F486" s="24">
        <v>50</v>
      </c>
      <c r="G486" s="24">
        <v>50</v>
      </c>
      <c r="H486" s="24">
        <v>0</v>
      </c>
      <c r="I486" s="24">
        <v>0</v>
      </c>
      <c r="J486" s="24">
        <v>7930.8</v>
      </c>
      <c r="K486" s="24">
        <v>7930.3</v>
      </c>
      <c r="L486" s="24">
        <v>0</v>
      </c>
      <c r="M486" s="24">
        <v>0</v>
      </c>
      <c r="N486" s="24">
        <v>100</v>
      </c>
      <c r="O486" s="24">
        <v>100</v>
      </c>
      <c r="P486" s="27" t="s">
        <v>187</v>
      </c>
      <c r="Q486" s="152">
        <v>88.15</v>
      </c>
      <c r="R486" s="98">
        <v>90.2</v>
      </c>
      <c r="S486" s="152">
        <v>102.3</v>
      </c>
      <c r="T486" s="2"/>
    </row>
    <row r="487" spans="1:20" ht="23.25" customHeight="1" x14ac:dyDescent="0.25">
      <c r="A487" s="199" t="s">
        <v>176</v>
      </c>
      <c r="B487" s="202" t="s">
        <v>188</v>
      </c>
      <c r="C487" s="17" t="s">
        <v>455</v>
      </c>
      <c r="D487" s="18">
        <f>SUM(D488:D490)</f>
        <v>25520.6</v>
      </c>
      <c r="E487" s="18">
        <f t="shared" ref="E487:M487" si="154">SUM(E488:E490)</f>
        <v>25518.799999999999</v>
      </c>
      <c r="F487" s="18">
        <f t="shared" si="154"/>
        <v>0</v>
      </c>
      <c r="G487" s="18">
        <f t="shared" si="154"/>
        <v>0</v>
      </c>
      <c r="H487" s="18">
        <f t="shared" si="154"/>
        <v>0</v>
      </c>
      <c r="I487" s="18">
        <f t="shared" si="154"/>
        <v>0</v>
      </c>
      <c r="J487" s="18">
        <f t="shared" si="154"/>
        <v>25520.6</v>
      </c>
      <c r="K487" s="18">
        <f t="shared" si="154"/>
        <v>25518.799999999999</v>
      </c>
      <c r="L487" s="18">
        <f t="shared" si="154"/>
        <v>0</v>
      </c>
      <c r="M487" s="18">
        <f t="shared" si="154"/>
        <v>0</v>
      </c>
      <c r="N487" s="18">
        <v>100</v>
      </c>
      <c r="O487" s="18">
        <v>100</v>
      </c>
      <c r="P487" s="210" t="s">
        <v>22</v>
      </c>
      <c r="Q487" s="210" t="s">
        <v>22</v>
      </c>
      <c r="R487" s="210" t="s">
        <v>22</v>
      </c>
      <c r="S487" s="210" t="s">
        <v>22</v>
      </c>
      <c r="T487" s="2"/>
    </row>
    <row r="488" spans="1:20" ht="21.75" customHeight="1" x14ac:dyDescent="0.25">
      <c r="A488" s="200"/>
      <c r="B488" s="203"/>
      <c r="C488" s="16">
        <v>2014</v>
      </c>
      <c r="D488" s="18">
        <f>SUM(D491)</f>
        <v>3969.5</v>
      </c>
      <c r="E488" s="18">
        <f t="shared" ref="E488:M488" si="155">SUM(E491)</f>
        <v>3968.9</v>
      </c>
      <c r="F488" s="18">
        <f t="shared" si="155"/>
        <v>0</v>
      </c>
      <c r="G488" s="18">
        <f t="shared" si="155"/>
        <v>0</v>
      </c>
      <c r="H488" s="18">
        <f t="shared" si="155"/>
        <v>0</v>
      </c>
      <c r="I488" s="18">
        <f t="shared" si="155"/>
        <v>0</v>
      </c>
      <c r="J488" s="18">
        <f t="shared" si="155"/>
        <v>3969.5</v>
      </c>
      <c r="K488" s="18">
        <f t="shared" si="155"/>
        <v>3968.9</v>
      </c>
      <c r="L488" s="18">
        <f t="shared" si="155"/>
        <v>0</v>
      </c>
      <c r="M488" s="18">
        <f t="shared" si="155"/>
        <v>0</v>
      </c>
      <c r="N488" s="18">
        <v>100</v>
      </c>
      <c r="O488" s="18">
        <v>99.98</v>
      </c>
      <c r="P488" s="211"/>
      <c r="Q488" s="211"/>
      <c r="R488" s="211"/>
      <c r="S488" s="211"/>
      <c r="T488" s="2"/>
    </row>
    <row r="489" spans="1:20" ht="21.75" customHeight="1" x14ac:dyDescent="0.25">
      <c r="A489" s="200"/>
      <c r="B489" s="203"/>
      <c r="C489" s="16">
        <v>2015</v>
      </c>
      <c r="D489" s="18">
        <f>SUM(D492)</f>
        <v>5674</v>
      </c>
      <c r="E489" s="18">
        <f t="shared" ref="E489:M489" si="156">SUM(E492)</f>
        <v>5673.4</v>
      </c>
      <c r="F489" s="18">
        <f t="shared" si="156"/>
        <v>0</v>
      </c>
      <c r="G489" s="18">
        <f t="shared" si="156"/>
        <v>0</v>
      </c>
      <c r="H489" s="18">
        <f t="shared" si="156"/>
        <v>0</v>
      </c>
      <c r="I489" s="18">
        <f t="shared" si="156"/>
        <v>0</v>
      </c>
      <c r="J489" s="18">
        <f t="shared" si="156"/>
        <v>5674</v>
      </c>
      <c r="K489" s="18">
        <f t="shared" si="156"/>
        <v>5673.4</v>
      </c>
      <c r="L489" s="18">
        <f t="shared" si="156"/>
        <v>0</v>
      </c>
      <c r="M489" s="18">
        <f t="shared" si="156"/>
        <v>0</v>
      </c>
      <c r="N489" s="18">
        <v>100</v>
      </c>
      <c r="O489" s="18">
        <v>99.99</v>
      </c>
      <c r="P489" s="211"/>
      <c r="Q489" s="211"/>
      <c r="R489" s="211"/>
      <c r="S489" s="211"/>
      <c r="T489" s="2"/>
    </row>
    <row r="490" spans="1:20" ht="21.75" customHeight="1" x14ac:dyDescent="0.25">
      <c r="A490" s="201"/>
      <c r="B490" s="204"/>
      <c r="C490" s="16">
        <v>2016</v>
      </c>
      <c r="D490" s="18">
        <f>SUM(D493)</f>
        <v>15877.1</v>
      </c>
      <c r="E490" s="18">
        <f t="shared" ref="E490:M490" si="157">SUM(E493)</f>
        <v>15876.5</v>
      </c>
      <c r="F490" s="18">
        <f t="shared" si="157"/>
        <v>0</v>
      </c>
      <c r="G490" s="18">
        <f t="shared" si="157"/>
        <v>0</v>
      </c>
      <c r="H490" s="18">
        <f t="shared" si="157"/>
        <v>0</v>
      </c>
      <c r="I490" s="18">
        <f t="shared" si="157"/>
        <v>0</v>
      </c>
      <c r="J490" s="18">
        <f t="shared" si="157"/>
        <v>15877.1</v>
      </c>
      <c r="K490" s="18">
        <f t="shared" si="157"/>
        <v>15876.5</v>
      </c>
      <c r="L490" s="18">
        <f t="shared" si="157"/>
        <v>0</v>
      </c>
      <c r="M490" s="18">
        <f t="shared" si="157"/>
        <v>0</v>
      </c>
      <c r="N490" s="18">
        <v>100</v>
      </c>
      <c r="O490" s="18">
        <v>100</v>
      </c>
      <c r="P490" s="212"/>
      <c r="Q490" s="212"/>
      <c r="R490" s="212"/>
      <c r="S490" s="212"/>
      <c r="T490" s="2"/>
    </row>
    <row r="491" spans="1:20" ht="39.75" customHeight="1" x14ac:dyDescent="0.25">
      <c r="A491" s="172" t="s">
        <v>181</v>
      </c>
      <c r="B491" s="175" t="s">
        <v>186</v>
      </c>
      <c r="C491" s="23">
        <v>2014</v>
      </c>
      <c r="D491" s="24">
        <v>3969.5</v>
      </c>
      <c r="E491" s="24">
        <v>3968.9</v>
      </c>
      <c r="F491" s="24">
        <v>0</v>
      </c>
      <c r="G491" s="24">
        <v>0</v>
      </c>
      <c r="H491" s="24">
        <v>0</v>
      </c>
      <c r="I491" s="24">
        <v>0</v>
      </c>
      <c r="J491" s="24">
        <v>3969.5</v>
      </c>
      <c r="K491" s="24">
        <v>3968.9</v>
      </c>
      <c r="L491" s="24">
        <v>0</v>
      </c>
      <c r="M491" s="24">
        <v>0</v>
      </c>
      <c r="N491" s="24">
        <v>100</v>
      </c>
      <c r="O491" s="24">
        <v>99.98</v>
      </c>
      <c r="P491" s="27" t="s">
        <v>189</v>
      </c>
      <c r="Q491" s="26">
        <v>4</v>
      </c>
      <c r="R491" s="26">
        <v>5.7</v>
      </c>
      <c r="S491" s="26">
        <v>142.5</v>
      </c>
      <c r="T491" s="2"/>
    </row>
    <row r="492" spans="1:20" ht="39" customHeight="1" x14ac:dyDescent="0.25">
      <c r="A492" s="173"/>
      <c r="B492" s="176"/>
      <c r="C492" s="23">
        <v>2015</v>
      </c>
      <c r="D492" s="24">
        <v>5674</v>
      </c>
      <c r="E492" s="24">
        <v>5673.4</v>
      </c>
      <c r="F492" s="24">
        <v>0</v>
      </c>
      <c r="G492" s="24">
        <v>0</v>
      </c>
      <c r="H492" s="24">
        <v>0</v>
      </c>
      <c r="I492" s="24">
        <v>0</v>
      </c>
      <c r="J492" s="24">
        <v>5674</v>
      </c>
      <c r="K492" s="24">
        <v>5673.4</v>
      </c>
      <c r="L492" s="24">
        <v>0</v>
      </c>
      <c r="M492" s="24">
        <v>0</v>
      </c>
      <c r="N492" s="24">
        <v>100</v>
      </c>
      <c r="O492" s="24">
        <v>99.99</v>
      </c>
      <c r="P492" s="27" t="s">
        <v>189</v>
      </c>
      <c r="Q492" s="87">
        <v>4.3</v>
      </c>
      <c r="R492" s="87">
        <v>5.7</v>
      </c>
      <c r="S492" s="87">
        <v>132.6</v>
      </c>
      <c r="T492" s="2"/>
    </row>
    <row r="493" spans="1:20" ht="39" customHeight="1" x14ac:dyDescent="0.25">
      <c r="A493" s="174"/>
      <c r="B493" s="177"/>
      <c r="C493" s="23">
        <v>2016</v>
      </c>
      <c r="D493" s="24">
        <v>15877.1</v>
      </c>
      <c r="E493" s="24">
        <v>15876.5</v>
      </c>
      <c r="F493" s="24">
        <v>0</v>
      </c>
      <c r="G493" s="24">
        <v>0</v>
      </c>
      <c r="H493" s="24">
        <v>0</v>
      </c>
      <c r="I493" s="24">
        <v>0</v>
      </c>
      <c r="J493" s="24">
        <v>15877.1</v>
      </c>
      <c r="K493" s="24">
        <v>15876.5</v>
      </c>
      <c r="L493" s="24">
        <v>0</v>
      </c>
      <c r="M493" s="24">
        <v>0</v>
      </c>
      <c r="N493" s="24">
        <v>100</v>
      </c>
      <c r="O493" s="24">
        <v>100</v>
      </c>
      <c r="P493" s="27" t="s">
        <v>189</v>
      </c>
      <c r="Q493" s="148">
        <v>3.9</v>
      </c>
      <c r="R493" s="148">
        <v>4</v>
      </c>
      <c r="S493" s="148">
        <v>100</v>
      </c>
      <c r="T493" s="2"/>
    </row>
    <row r="494" spans="1:20" ht="23.25" customHeight="1" x14ac:dyDescent="0.25">
      <c r="A494" s="199" t="s">
        <v>526</v>
      </c>
      <c r="B494" s="202" t="s">
        <v>190</v>
      </c>
      <c r="C494" s="17" t="s">
        <v>455</v>
      </c>
      <c r="D494" s="18">
        <f>SUM(D495:D497)</f>
        <v>130137.29999999999</v>
      </c>
      <c r="E494" s="18">
        <f t="shared" ref="E494:M494" si="158">SUM(E495:E497)</f>
        <v>130135.59999999999</v>
      </c>
      <c r="F494" s="18">
        <f t="shared" si="158"/>
        <v>0</v>
      </c>
      <c r="G494" s="18">
        <f t="shared" si="158"/>
        <v>0</v>
      </c>
      <c r="H494" s="18">
        <f t="shared" si="158"/>
        <v>40</v>
      </c>
      <c r="I494" s="18">
        <f t="shared" si="158"/>
        <v>40</v>
      </c>
      <c r="J494" s="18">
        <f t="shared" si="158"/>
        <v>130097.29999999999</v>
      </c>
      <c r="K494" s="18">
        <f t="shared" si="158"/>
        <v>130095.59999999999</v>
      </c>
      <c r="L494" s="18">
        <f t="shared" si="158"/>
        <v>0</v>
      </c>
      <c r="M494" s="18">
        <f t="shared" si="158"/>
        <v>0</v>
      </c>
      <c r="N494" s="18">
        <v>100</v>
      </c>
      <c r="O494" s="18">
        <v>100</v>
      </c>
      <c r="P494" s="210" t="s">
        <v>22</v>
      </c>
      <c r="Q494" s="210" t="s">
        <v>22</v>
      </c>
      <c r="R494" s="210" t="s">
        <v>22</v>
      </c>
      <c r="S494" s="210" t="s">
        <v>22</v>
      </c>
      <c r="T494" s="2"/>
    </row>
    <row r="495" spans="1:20" ht="21" customHeight="1" x14ac:dyDescent="0.25">
      <c r="A495" s="200"/>
      <c r="B495" s="203"/>
      <c r="C495" s="16">
        <v>2014</v>
      </c>
      <c r="D495" s="18">
        <f>SUM(D498)</f>
        <v>42891</v>
      </c>
      <c r="E495" s="18">
        <f t="shared" ref="E495:M495" si="159">SUM(E498)</f>
        <v>42890.5</v>
      </c>
      <c r="F495" s="18">
        <f t="shared" si="159"/>
        <v>0</v>
      </c>
      <c r="G495" s="18">
        <f t="shared" si="159"/>
        <v>0</v>
      </c>
      <c r="H495" s="18">
        <f t="shared" si="159"/>
        <v>0</v>
      </c>
      <c r="I495" s="18">
        <f t="shared" si="159"/>
        <v>0</v>
      </c>
      <c r="J495" s="18">
        <f t="shared" si="159"/>
        <v>42891</v>
      </c>
      <c r="K495" s="18">
        <f t="shared" si="159"/>
        <v>42890.5</v>
      </c>
      <c r="L495" s="18">
        <f t="shared" si="159"/>
        <v>0</v>
      </c>
      <c r="M495" s="18">
        <f t="shared" si="159"/>
        <v>0</v>
      </c>
      <c r="N495" s="18">
        <v>100</v>
      </c>
      <c r="O495" s="18">
        <v>100</v>
      </c>
      <c r="P495" s="211"/>
      <c r="Q495" s="211"/>
      <c r="R495" s="211"/>
      <c r="S495" s="211"/>
      <c r="T495" s="2"/>
    </row>
    <row r="496" spans="1:20" ht="24" customHeight="1" x14ac:dyDescent="0.25">
      <c r="A496" s="200"/>
      <c r="B496" s="203"/>
      <c r="C496" s="16">
        <v>2015</v>
      </c>
      <c r="D496" s="18">
        <f>SUM(D499)</f>
        <v>47755.9</v>
      </c>
      <c r="E496" s="18">
        <f t="shared" ref="E496:M496" si="160">SUM(E499)</f>
        <v>47755.4</v>
      </c>
      <c r="F496" s="18">
        <f t="shared" si="160"/>
        <v>0</v>
      </c>
      <c r="G496" s="18">
        <f t="shared" si="160"/>
        <v>0</v>
      </c>
      <c r="H496" s="18">
        <f t="shared" si="160"/>
        <v>0</v>
      </c>
      <c r="I496" s="18">
        <f t="shared" si="160"/>
        <v>0</v>
      </c>
      <c r="J496" s="18">
        <f t="shared" si="160"/>
        <v>47755.9</v>
      </c>
      <c r="K496" s="18">
        <f t="shared" si="160"/>
        <v>47755.4</v>
      </c>
      <c r="L496" s="18">
        <f t="shared" si="160"/>
        <v>0</v>
      </c>
      <c r="M496" s="18">
        <f t="shared" si="160"/>
        <v>0</v>
      </c>
      <c r="N496" s="18">
        <v>100</v>
      </c>
      <c r="O496" s="18">
        <v>100</v>
      </c>
      <c r="P496" s="211"/>
      <c r="Q496" s="211"/>
      <c r="R496" s="211"/>
      <c r="S496" s="211"/>
      <c r="T496" s="2"/>
    </row>
    <row r="497" spans="1:20" ht="24" customHeight="1" x14ac:dyDescent="0.25">
      <c r="A497" s="201"/>
      <c r="B497" s="204"/>
      <c r="C497" s="16">
        <v>2016</v>
      </c>
      <c r="D497" s="18">
        <f>SUM(D501)</f>
        <v>39490.400000000001</v>
      </c>
      <c r="E497" s="18">
        <f t="shared" ref="E497:M497" si="161">SUM(E501)</f>
        <v>39489.699999999997</v>
      </c>
      <c r="F497" s="18">
        <f t="shared" si="161"/>
        <v>0</v>
      </c>
      <c r="G497" s="18">
        <f t="shared" si="161"/>
        <v>0</v>
      </c>
      <c r="H497" s="18">
        <f t="shared" si="161"/>
        <v>40</v>
      </c>
      <c r="I497" s="18">
        <f t="shared" si="161"/>
        <v>40</v>
      </c>
      <c r="J497" s="18">
        <f t="shared" si="161"/>
        <v>39450.400000000001</v>
      </c>
      <c r="K497" s="18">
        <f t="shared" si="161"/>
        <v>39449.699999999997</v>
      </c>
      <c r="L497" s="18">
        <f t="shared" si="161"/>
        <v>0</v>
      </c>
      <c r="M497" s="18">
        <f t="shared" si="161"/>
        <v>0</v>
      </c>
      <c r="N497" s="18">
        <v>100</v>
      </c>
      <c r="O497" s="18">
        <v>100</v>
      </c>
      <c r="P497" s="212"/>
      <c r="Q497" s="212"/>
      <c r="R497" s="212"/>
      <c r="S497" s="212"/>
      <c r="T497" s="2"/>
    </row>
    <row r="498" spans="1:20" ht="49.5" customHeight="1" x14ac:dyDescent="0.25">
      <c r="A498" s="172" t="s">
        <v>527</v>
      </c>
      <c r="B498" s="175" t="s">
        <v>191</v>
      </c>
      <c r="C498" s="8">
        <v>2014</v>
      </c>
      <c r="D498" s="93">
        <v>42891</v>
      </c>
      <c r="E498" s="93">
        <v>42890.5</v>
      </c>
      <c r="F498" s="93">
        <v>0</v>
      </c>
      <c r="G498" s="93">
        <v>0</v>
      </c>
      <c r="H498" s="93">
        <v>0</v>
      </c>
      <c r="I498" s="93">
        <v>0</v>
      </c>
      <c r="J498" s="93">
        <v>42891</v>
      </c>
      <c r="K498" s="93">
        <v>42890.5</v>
      </c>
      <c r="L498" s="93">
        <v>0</v>
      </c>
      <c r="M498" s="93">
        <v>0</v>
      </c>
      <c r="N498" s="93">
        <v>100</v>
      </c>
      <c r="O498" s="93">
        <v>100</v>
      </c>
      <c r="P498" s="29" t="s">
        <v>192</v>
      </c>
      <c r="Q498" s="26">
        <v>1282</v>
      </c>
      <c r="R498" s="26">
        <v>1282</v>
      </c>
      <c r="S498" s="26">
        <v>100</v>
      </c>
      <c r="T498" s="2"/>
    </row>
    <row r="499" spans="1:20" ht="49.5" customHeight="1" x14ac:dyDescent="0.25">
      <c r="A499" s="173"/>
      <c r="B499" s="176"/>
      <c r="C499" s="175">
        <v>2015</v>
      </c>
      <c r="D499" s="170">
        <v>47755.9</v>
      </c>
      <c r="E499" s="170">
        <v>47755.4</v>
      </c>
      <c r="F499" s="170">
        <v>0</v>
      </c>
      <c r="G499" s="170">
        <v>0</v>
      </c>
      <c r="H499" s="170">
        <v>0</v>
      </c>
      <c r="I499" s="170">
        <v>0</v>
      </c>
      <c r="J499" s="170">
        <v>47755.9</v>
      </c>
      <c r="K499" s="170">
        <v>47755.4</v>
      </c>
      <c r="L499" s="170">
        <v>0</v>
      </c>
      <c r="M499" s="170">
        <v>0</v>
      </c>
      <c r="N499" s="170">
        <v>100</v>
      </c>
      <c r="O499" s="170">
        <v>100</v>
      </c>
      <c r="P499" s="29" t="s">
        <v>192</v>
      </c>
      <c r="Q499" s="87">
        <v>1287</v>
      </c>
      <c r="R499" s="87">
        <v>1340</v>
      </c>
      <c r="S499" s="87">
        <v>104.12</v>
      </c>
      <c r="T499" s="2"/>
    </row>
    <row r="500" spans="1:20" ht="144.75" customHeight="1" x14ac:dyDescent="0.25">
      <c r="A500" s="173"/>
      <c r="B500" s="176"/>
      <c r="C500" s="177"/>
      <c r="D500" s="171"/>
      <c r="E500" s="171"/>
      <c r="F500" s="171"/>
      <c r="G500" s="171"/>
      <c r="H500" s="171"/>
      <c r="I500" s="171"/>
      <c r="J500" s="171"/>
      <c r="K500" s="171"/>
      <c r="L500" s="171"/>
      <c r="M500" s="171"/>
      <c r="N500" s="171"/>
      <c r="O500" s="171"/>
      <c r="P500" s="29" t="s">
        <v>414</v>
      </c>
      <c r="Q500" s="107">
        <v>1</v>
      </c>
      <c r="R500" s="107">
        <v>1</v>
      </c>
      <c r="S500" s="87">
        <v>100</v>
      </c>
      <c r="T500" s="2"/>
    </row>
    <row r="501" spans="1:20" ht="51" customHeight="1" x14ac:dyDescent="0.25">
      <c r="A501" s="173"/>
      <c r="B501" s="176"/>
      <c r="C501" s="175">
        <v>2016</v>
      </c>
      <c r="D501" s="170">
        <v>39490.400000000001</v>
      </c>
      <c r="E501" s="170">
        <v>39489.699999999997</v>
      </c>
      <c r="F501" s="170">
        <v>0</v>
      </c>
      <c r="G501" s="170">
        <v>0</v>
      </c>
      <c r="H501" s="170">
        <v>40</v>
      </c>
      <c r="I501" s="170">
        <v>40</v>
      </c>
      <c r="J501" s="170">
        <v>39450.400000000001</v>
      </c>
      <c r="K501" s="170">
        <v>39449.699999999997</v>
      </c>
      <c r="L501" s="170">
        <v>0</v>
      </c>
      <c r="M501" s="170">
        <v>0</v>
      </c>
      <c r="N501" s="170">
        <v>100</v>
      </c>
      <c r="O501" s="170">
        <v>100</v>
      </c>
      <c r="P501" s="29" t="s">
        <v>192</v>
      </c>
      <c r="Q501" s="152">
        <v>1293</v>
      </c>
      <c r="R501" s="152">
        <v>1364</v>
      </c>
      <c r="S501" s="152">
        <v>105</v>
      </c>
      <c r="T501" s="2"/>
    </row>
    <row r="502" spans="1:20" ht="144.75" customHeight="1" x14ac:dyDescent="0.25">
      <c r="A502" s="174"/>
      <c r="B502" s="177"/>
      <c r="C502" s="177"/>
      <c r="D502" s="171"/>
      <c r="E502" s="171"/>
      <c r="F502" s="171"/>
      <c r="G502" s="171"/>
      <c r="H502" s="171"/>
      <c r="I502" s="171"/>
      <c r="J502" s="171"/>
      <c r="K502" s="171"/>
      <c r="L502" s="171"/>
      <c r="M502" s="171"/>
      <c r="N502" s="171"/>
      <c r="O502" s="171"/>
      <c r="P502" s="29" t="s">
        <v>414</v>
      </c>
      <c r="Q502" s="107">
        <v>1</v>
      </c>
      <c r="R502" s="107">
        <v>1</v>
      </c>
      <c r="S502" s="152">
        <v>100</v>
      </c>
      <c r="T502" s="2"/>
    </row>
    <row r="503" spans="1:20" ht="27" customHeight="1" x14ac:dyDescent="0.25">
      <c r="A503" s="199" t="s">
        <v>528</v>
      </c>
      <c r="B503" s="202" t="s">
        <v>193</v>
      </c>
      <c r="C503" s="17" t="s">
        <v>455</v>
      </c>
      <c r="D503" s="18">
        <f>SUM(D504:D506)</f>
        <v>7268.2000000000007</v>
      </c>
      <c r="E503" s="18">
        <f t="shared" ref="E503:M503" si="162">SUM(E504:E506)</f>
        <v>7267.1</v>
      </c>
      <c r="F503" s="18">
        <f t="shared" si="162"/>
        <v>0</v>
      </c>
      <c r="G503" s="18">
        <f t="shared" si="162"/>
        <v>0</v>
      </c>
      <c r="H503" s="18">
        <f t="shared" si="162"/>
        <v>0</v>
      </c>
      <c r="I503" s="18">
        <f t="shared" si="162"/>
        <v>0</v>
      </c>
      <c r="J503" s="18">
        <f t="shared" si="162"/>
        <v>7268.2000000000007</v>
      </c>
      <c r="K503" s="18">
        <f t="shared" si="162"/>
        <v>7267.1</v>
      </c>
      <c r="L503" s="18">
        <f t="shared" si="162"/>
        <v>0</v>
      </c>
      <c r="M503" s="18">
        <f t="shared" si="162"/>
        <v>0</v>
      </c>
      <c r="N503" s="18">
        <v>100</v>
      </c>
      <c r="O503" s="18">
        <v>99.98</v>
      </c>
      <c r="P503" s="210" t="s">
        <v>22</v>
      </c>
      <c r="Q503" s="210" t="s">
        <v>22</v>
      </c>
      <c r="R503" s="210" t="s">
        <v>22</v>
      </c>
      <c r="S503" s="210" t="s">
        <v>22</v>
      </c>
      <c r="T503" s="2"/>
    </row>
    <row r="504" spans="1:20" ht="24" customHeight="1" x14ac:dyDescent="0.25">
      <c r="A504" s="200"/>
      <c r="B504" s="203"/>
      <c r="C504" s="66">
        <v>2014</v>
      </c>
      <c r="D504" s="76">
        <f>SUM(D507)</f>
        <v>2450.5</v>
      </c>
      <c r="E504" s="76">
        <f t="shared" ref="E504:M504" si="163">SUM(E507)</f>
        <v>2450.4</v>
      </c>
      <c r="F504" s="76">
        <f t="shared" si="163"/>
        <v>0</v>
      </c>
      <c r="G504" s="76">
        <f t="shared" si="163"/>
        <v>0</v>
      </c>
      <c r="H504" s="76">
        <f t="shared" si="163"/>
        <v>0</v>
      </c>
      <c r="I504" s="76">
        <f t="shared" si="163"/>
        <v>0</v>
      </c>
      <c r="J504" s="76">
        <f t="shared" si="163"/>
        <v>2450.5</v>
      </c>
      <c r="K504" s="76">
        <f t="shared" si="163"/>
        <v>2450.4</v>
      </c>
      <c r="L504" s="76">
        <f t="shared" si="163"/>
        <v>0</v>
      </c>
      <c r="M504" s="76">
        <f t="shared" si="163"/>
        <v>0</v>
      </c>
      <c r="N504" s="76">
        <v>100</v>
      </c>
      <c r="O504" s="76">
        <v>100</v>
      </c>
      <c r="P504" s="211"/>
      <c r="Q504" s="211"/>
      <c r="R504" s="211"/>
      <c r="S504" s="211"/>
      <c r="T504" s="2"/>
    </row>
    <row r="505" spans="1:20" ht="23.25" customHeight="1" x14ac:dyDescent="0.25">
      <c r="A505" s="200"/>
      <c r="B505" s="203"/>
      <c r="C505" s="66">
        <v>2015</v>
      </c>
      <c r="D505" s="76">
        <f>SUM(D509)</f>
        <v>2348.8000000000002</v>
      </c>
      <c r="E505" s="76">
        <f t="shared" ref="E505:M505" si="164">SUM(E509)</f>
        <v>2348.4</v>
      </c>
      <c r="F505" s="76">
        <f t="shared" si="164"/>
        <v>0</v>
      </c>
      <c r="G505" s="76">
        <f t="shared" si="164"/>
        <v>0</v>
      </c>
      <c r="H505" s="76">
        <f t="shared" si="164"/>
        <v>0</v>
      </c>
      <c r="I505" s="76">
        <f t="shared" si="164"/>
        <v>0</v>
      </c>
      <c r="J505" s="76">
        <f t="shared" si="164"/>
        <v>2348.8000000000002</v>
      </c>
      <c r="K505" s="76">
        <f t="shared" si="164"/>
        <v>2348.4</v>
      </c>
      <c r="L505" s="76">
        <f t="shared" si="164"/>
        <v>0</v>
      </c>
      <c r="M505" s="76">
        <f t="shared" si="164"/>
        <v>0</v>
      </c>
      <c r="N505" s="76">
        <v>100</v>
      </c>
      <c r="O505" s="76">
        <v>99.98</v>
      </c>
      <c r="P505" s="211"/>
      <c r="Q505" s="211"/>
      <c r="R505" s="211"/>
      <c r="S505" s="211"/>
      <c r="T505" s="2"/>
    </row>
    <row r="506" spans="1:20" ht="23.25" customHeight="1" x14ac:dyDescent="0.25">
      <c r="A506" s="201"/>
      <c r="B506" s="204"/>
      <c r="C506" s="66">
        <v>2016</v>
      </c>
      <c r="D506" s="76">
        <f>SUM(D511)</f>
        <v>2468.9</v>
      </c>
      <c r="E506" s="76">
        <f t="shared" ref="E506:M506" si="165">SUM(E511)</f>
        <v>2468.3000000000002</v>
      </c>
      <c r="F506" s="76">
        <f t="shared" si="165"/>
        <v>0</v>
      </c>
      <c r="G506" s="76">
        <f t="shared" si="165"/>
        <v>0</v>
      </c>
      <c r="H506" s="76">
        <f t="shared" si="165"/>
        <v>0</v>
      </c>
      <c r="I506" s="76">
        <f t="shared" si="165"/>
        <v>0</v>
      </c>
      <c r="J506" s="76">
        <f t="shared" si="165"/>
        <v>2468.9</v>
      </c>
      <c r="K506" s="76">
        <f t="shared" si="165"/>
        <v>2468.3000000000002</v>
      </c>
      <c r="L506" s="76">
        <f t="shared" si="165"/>
        <v>0</v>
      </c>
      <c r="M506" s="76">
        <f t="shared" si="165"/>
        <v>0</v>
      </c>
      <c r="N506" s="76">
        <v>100</v>
      </c>
      <c r="O506" s="76">
        <v>99.98</v>
      </c>
      <c r="P506" s="212"/>
      <c r="Q506" s="212"/>
      <c r="R506" s="212"/>
      <c r="S506" s="212"/>
      <c r="T506" s="2"/>
    </row>
    <row r="507" spans="1:20" ht="51" customHeight="1" x14ac:dyDescent="0.25">
      <c r="A507" s="172" t="s">
        <v>529</v>
      </c>
      <c r="B507" s="175" t="s">
        <v>194</v>
      </c>
      <c r="C507" s="175">
        <v>2014</v>
      </c>
      <c r="D507" s="170">
        <v>2450.5</v>
      </c>
      <c r="E507" s="170">
        <v>2450.4</v>
      </c>
      <c r="F507" s="170">
        <v>0</v>
      </c>
      <c r="G507" s="170">
        <v>0</v>
      </c>
      <c r="H507" s="170">
        <v>0</v>
      </c>
      <c r="I507" s="170">
        <v>0</v>
      </c>
      <c r="J507" s="170">
        <v>2450.5</v>
      </c>
      <c r="K507" s="170">
        <v>2450.4</v>
      </c>
      <c r="L507" s="170">
        <v>0</v>
      </c>
      <c r="M507" s="170">
        <v>0</v>
      </c>
      <c r="N507" s="170">
        <v>100</v>
      </c>
      <c r="O507" s="170">
        <v>100</v>
      </c>
      <c r="P507" s="27" t="s">
        <v>195</v>
      </c>
      <c r="Q507" s="26">
        <v>10</v>
      </c>
      <c r="R507" s="26">
        <v>10</v>
      </c>
      <c r="S507" s="26">
        <v>100</v>
      </c>
      <c r="T507" s="2"/>
    </row>
    <row r="508" spans="1:20" ht="28.5" customHeight="1" x14ac:dyDescent="0.25">
      <c r="A508" s="173"/>
      <c r="B508" s="176"/>
      <c r="C508" s="177"/>
      <c r="D508" s="171"/>
      <c r="E508" s="171"/>
      <c r="F508" s="171"/>
      <c r="G508" s="171"/>
      <c r="H508" s="171"/>
      <c r="I508" s="171"/>
      <c r="J508" s="171"/>
      <c r="K508" s="171"/>
      <c r="L508" s="171"/>
      <c r="M508" s="171"/>
      <c r="N508" s="171"/>
      <c r="O508" s="171"/>
      <c r="P508" s="27" t="s">
        <v>196</v>
      </c>
      <c r="Q508" s="10">
        <v>0</v>
      </c>
      <c r="R508" s="10">
        <v>0</v>
      </c>
      <c r="S508" s="10">
        <v>100</v>
      </c>
      <c r="T508" s="2"/>
    </row>
    <row r="509" spans="1:20" ht="54" customHeight="1" x14ac:dyDescent="0.25">
      <c r="A509" s="173"/>
      <c r="B509" s="176"/>
      <c r="C509" s="175">
        <v>2015</v>
      </c>
      <c r="D509" s="170">
        <v>2348.8000000000002</v>
      </c>
      <c r="E509" s="170">
        <v>2348.4</v>
      </c>
      <c r="F509" s="170">
        <v>0</v>
      </c>
      <c r="G509" s="170">
        <v>0</v>
      </c>
      <c r="H509" s="170">
        <v>0</v>
      </c>
      <c r="I509" s="170">
        <v>0</v>
      </c>
      <c r="J509" s="170">
        <v>2348.8000000000002</v>
      </c>
      <c r="K509" s="170">
        <v>2348.4</v>
      </c>
      <c r="L509" s="170">
        <v>0</v>
      </c>
      <c r="M509" s="170">
        <v>0</v>
      </c>
      <c r="N509" s="170">
        <v>100</v>
      </c>
      <c r="O509" s="170">
        <v>99.98</v>
      </c>
      <c r="P509" s="27" t="s">
        <v>195</v>
      </c>
      <c r="Q509" s="87">
        <v>10</v>
      </c>
      <c r="R509" s="87">
        <v>10</v>
      </c>
      <c r="S509" s="87">
        <v>100</v>
      </c>
      <c r="T509" s="2"/>
    </row>
    <row r="510" spans="1:20" ht="28.5" customHeight="1" x14ac:dyDescent="0.25">
      <c r="A510" s="173"/>
      <c r="B510" s="176"/>
      <c r="C510" s="177"/>
      <c r="D510" s="171"/>
      <c r="E510" s="171"/>
      <c r="F510" s="171"/>
      <c r="G510" s="171"/>
      <c r="H510" s="171"/>
      <c r="I510" s="171"/>
      <c r="J510" s="171"/>
      <c r="K510" s="171"/>
      <c r="L510" s="171"/>
      <c r="M510" s="171"/>
      <c r="N510" s="171"/>
      <c r="O510" s="171"/>
      <c r="P510" s="27" t="s">
        <v>196</v>
      </c>
      <c r="Q510" s="87">
        <v>0</v>
      </c>
      <c r="R510" s="87">
        <v>0</v>
      </c>
      <c r="S510" s="87">
        <v>100</v>
      </c>
      <c r="T510" s="2"/>
    </row>
    <row r="511" spans="1:20" ht="28.5" customHeight="1" x14ac:dyDescent="0.25">
      <c r="A511" s="173"/>
      <c r="B511" s="176"/>
      <c r="C511" s="175">
        <v>2016</v>
      </c>
      <c r="D511" s="170">
        <v>2468.9</v>
      </c>
      <c r="E511" s="170">
        <v>2468.3000000000002</v>
      </c>
      <c r="F511" s="170">
        <v>0</v>
      </c>
      <c r="G511" s="170">
        <v>0</v>
      </c>
      <c r="H511" s="170">
        <v>0</v>
      </c>
      <c r="I511" s="170">
        <v>0</v>
      </c>
      <c r="J511" s="170">
        <v>2468.9</v>
      </c>
      <c r="K511" s="170">
        <v>2468.3000000000002</v>
      </c>
      <c r="L511" s="170">
        <v>0</v>
      </c>
      <c r="M511" s="170">
        <v>0</v>
      </c>
      <c r="N511" s="170">
        <v>100</v>
      </c>
      <c r="O511" s="170">
        <v>99.98</v>
      </c>
      <c r="P511" s="27" t="s">
        <v>195</v>
      </c>
      <c r="Q511" s="152">
        <v>10</v>
      </c>
      <c r="R511" s="152">
        <v>10</v>
      </c>
      <c r="S511" s="152">
        <v>100</v>
      </c>
      <c r="T511" s="2"/>
    </row>
    <row r="512" spans="1:20" ht="28.5" customHeight="1" x14ac:dyDescent="0.25">
      <c r="A512" s="174"/>
      <c r="B512" s="177"/>
      <c r="C512" s="177"/>
      <c r="D512" s="171"/>
      <c r="E512" s="171"/>
      <c r="F512" s="171"/>
      <c r="G512" s="171"/>
      <c r="H512" s="171"/>
      <c r="I512" s="171"/>
      <c r="J512" s="171"/>
      <c r="K512" s="171"/>
      <c r="L512" s="171"/>
      <c r="M512" s="171"/>
      <c r="N512" s="171"/>
      <c r="O512" s="171"/>
      <c r="P512" s="27" t="s">
        <v>196</v>
      </c>
      <c r="Q512" s="152">
        <v>0</v>
      </c>
      <c r="R512" s="152">
        <v>0</v>
      </c>
      <c r="S512" s="152">
        <v>100</v>
      </c>
      <c r="T512" s="2"/>
    </row>
    <row r="513" spans="1:20" ht="28.5" customHeight="1" x14ac:dyDescent="0.25">
      <c r="A513" s="259" t="s">
        <v>530</v>
      </c>
      <c r="B513" s="260" t="s">
        <v>531</v>
      </c>
      <c r="C513" s="17" t="s">
        <v>455</v>
      </c>
      <c r="D513" s="18">
        <f>SUM(D514:D516)</f>
        <v>11352</v>
      </c>
      <c r="E513" s="18">
        <f t="shared" ref="E513" si="166">SUM(E514:E516)</f>
        <v>11352</v>
      </c>
      <c r="F513" s="18">
        <f t="shared" ref="F513" si="167">SUM(F514:F516)</f>
        <v>0</v>
      </c>
      <c r="G513" s="18">
        <f t="shared" ref="G513" si="168">SUM(G514:G516)</f>
        <v>0</v>
      </c>
      <c r="H513" s="18">
        <f t="shared" ref="H513" si="169">SUM(H514:H516)</f>
        <v>0</v>
      </c>
      <c r="I513" s="18">
        <f t="shared" ref="I513" si="170">SUM(I514:I516)</f>
        <v>0</v>
      </c>
      <c r="J513" s="18">
        <f t="shared" ref="J513" si="171">SUM(J514:J516)</f>
        <v>11352</v>
      </c>
      <c r="K513" s="18">
        <f t="shared" ref="K513" si="172">SUM(K514:K516)</f>
        <v>11352</v>
      </c>
      <c r="L513" s="18">
        <f t="shared" ref="L513" si="173">SUM(L514:L516)</f>
        <v>0</v>
      </c>
      <c r="M513" s="18">
        <f t="shared" ref="M513" si="174">SUM(M514:M516)</f>
        <v>0</v>
      </c>
      <c r="N513" s="18">
        <v>100</v>
      </c>
      <c r="O513" s="18">
        <v>100</v>
      </c>
      <c r="P513" s="210" t="s">
        <v>22</v>
      </c>
      <c r="Q513" s="210" t="s">
        <v>22</v>
      </c>
      <c r="R513" s="210" t="s">
        <v>22</v>
      </c>
      <c r="S513" s="210" t="s">
        <v>22</v>
      </c>
      <c r="T513" s="2"/>
    </row>
    <row r="514" spans="1:20" ht="28.5" customHeight="1" x14ac:dyDescent="0.25">
      <c r="A514" s="259"/>
      <c r="B514" s="260"/>
      <c r="C514" s="16">
        <v>2014</v>
      </c>
      <c r="D514" s="18">
        <f>SUM(D517)</f>
        <v>0</v>
      </c>
      <c r="E514" s="18">
        <f t="shared" ref="E514:M514" si="175">SUM(E517)</f>
        <v>0</v>
      </c>
      <c r="F514" s="18">
        <f t="shared" si="175"/>
        <v>0</v>
      </c>
      <c r="G514" s="18">
        <f t="shared" si="175"/>
        <v>0</v>
      </c>
      <c r="H514" s="18">
        <f t="shared" si="175"/>
        <v>0</v>
      </c>
      <c r="I514" s="18">
        <f t="shared" si="175"/>
        <v>0</v>
      </c>
      <c r="J514" s="18">
        <f t="shared" si="175"/>
        <v>0</v>
      </c>
      <c r="K514" s="18">
        <f t="shared" si="175"/>
        <v>0</v>
      </c>
      <c r="L514" s="18">
        <f t="shared" si="175"/>
        <v>0</v>
      </c>
      <c r="M514" s="18">
        <f t="shared" si="175"/>
        <v>0</v>
      </c>
      <c r="N514" s="18">
        <v>0</v>
      </c>
      <c r="O514" s="18">
        <v>0</v>
      </c>
      <c r="P514" s="211"/>
      <c r="Q514" s="211"/>
      <c r="R514" s="211"/>
      <c r="S514" s="211"/>
      <c r="T514" s="2"/>
    </row>
    <row r="515" spans="1:20" ht="28.5" customHeight="1" x14ac:dyDescent="0.25">
      <c r="A515" s="259"/>
      <c r="B515" s="260"/>
      <c r="C515" s="16">
        <v>2015</v>
      </c>
      <c r="D515" s="18">
        <f>SUM(D518)</f>
        <v>0</v>
      </c>
      <c r="E515" s="18">
        <f t="shared" ref="E515:M515" si="176">SUM(E518)</f>
        <v>0</v>
      </c>
      <c r="F515" s="18">
        <f t="shared" si="176"/>
        <v>0</v>
      </c>
      <c r="G515" s="18">
        <f t="shared" si="176"/>
        <v>0</v>
      </c>
      <c r="H515" s="18">
        <f t="shared" si="176"/>
        <v>0</v>
      </c>
      <c r="I515" s="18">
        <f t="shared" si="176"/>
        <v>0</v>
      </c>
      <c r="J515" s="18">
        <f t="shared" si="176"/>
        <v>0</v>
      </c>
      <c r="K515" s="18">
        <f t="shared" si="176"/>
        <v>0</v>
      </c>
      <c r="L515" s="18">
        <f t="shared" si="176"/>
        <v>0</v>
      </c>
      <c r="M515" s="18">
        <f t="shared" si="176"/>
        <v>0</v>
      </c>
      <c r="N515" s="18">
        <v>0</v>
      </c>
      <c r="O515" s="18">
        <v>0</v>
      </c>
      <c r="P515" s="211"/>
      <c r="Q515" s="211"/>
      <c r="R515" s="211"/>
      <c r="S515" s="211"/>
      <c r="T515" s="2"/>
    </row>
    <row r="516" spans="1:20" ht="28.5" customHeight="1" x14ac:dyDescent="0.25">
      <c r="A516" s="259"/>
      <c r="B516" s="260"/>
      <c r="C516" s="16">
        <v>2016</v>
      </c>
      <c r="D516" s="18">
        <f>SUM(D519)</f>
        <v>11352</v>
      </c>
      <c r="E516" s="18">
        <f t="shared" ref="E516:M516" si="177">SUM(E519)</f>
        <v>11352</v>
      </c>
      <c r="F516" s="18">
        <f t="shared" si="177"/>
        <v>0</v>
      </c>
      <c r="G516" s="18">
        <f t="shared" si="177"/>
        <v>0</v>
      </c>
      <c r="H516" s="18">
        <f t="shared" si="177"/>
        <v>0</v>
      </c>
      <c r="I516" s="18">
        <f t="shared" si="177"/>
        <v>0</v>
      </c>
      <c r="J516" s="18">
        <f t="shared" si="177"/>
        <v>11352</v>
      </c>
      <c r="K516" s="18">
        <f t="shared" si="177"/>
        <v>11352</v>
      </c>
      <c r="L516" s="18">
        <f t="shared" si="177"/>
        <v>0</v>
      </c>
      <c r="M516" s="18">
        <f t="shared" si="177"/>
        <v>0</v>
      </c>
      <c r="N516" s="18">
        <v>100</v>
      </c>
      <c r="O516" s="18">
        <v>100</v>
      </c>
      <c r="P516" s="212"/>
      <c r="Q516" s="212"/>
      <c r="R516" s="212"/>
      <c r="S516" s="212"/>
      <c r="T516" s="2"/>
    </row>
    <row r="517" spans="1:20" ht="28.5" customHeight="1" x14ac:dyDescent="0.25">
      <c r="A517" s="172" t="s">
        <v>532</v>
      </c>
      <c r="B517" s="175" t="s">
        <v>533</v>
      </c>
      <c r="C517" s="129">
        <v>2014</v>
      </c>
      <c r="D517" s="141">
        <v>0</v>
      </c>
      <c r="E517" s="141">
        <v>0</v>
      </c>
      <c r="F517" s="141">
        <v>0</v>
      </c>
      <c r="G517" s="141">
        <v>0</v>
      </c>
      <c r="H517" s="141">
        <v>0</v>
      </c>
      <c r="I517" s="141">
        <v>0</v>
      </c>
      <c r="J517" s="141">
        <v>0</v>
      </c>
      <c r="K517" s="141">
        <v>0</v>
      </c>
      <c r="L517" s="141">
        <v>0</v>
      </c>
      <c r="M517" s="141">
        <v>0</v>
      </c>
      <c r="N517" s="141">
        <v>0</v>
      </c>
      <c r="O517" s="141">
        <v>0</v>
      </c>
      <c r="P517" s="126" t="s">
        <v>22</v>
      </c>
      <c r="Q517" s="148" t="s">
        <v>22</v>
      </c>
      <c r="R517" s="148" t="s">
        <v>22</v>
      </c>
      <c r="S517" s="148" t="s">
        <v>22</v>
      </c>
      <c r="T517" s="2"/>
    </row>
    <row r="518" spans="1:20" ht="28.5" customHeight="1" x14ac:dyDescent="0.25">
      <c r="A518" s="173"/>
      <c r="B518" s="176"/>
      <c r="C518" s="129">
        <v>2015</v>
      </c>
      <c r="D518" s="141">
        <v>0</v>
      </c>
      <c r="E518" s="141">
        <v>0</v>
      </c>
      <c r="F518" s="141">
        <v>0</v>
      </c>
      <c r="G518" s="141">
        <v>0</v>
      </c>
      <c r="H518" s="141">
        <v>0</v>
      </c>
      <c r="I518" s="141">
        <v>0</v>
      </c>
      <c r="J518" s="141">
        <v>0</v>
      </c>
      <c r="K518" s="141">
        <v>0</v>
      </c>
      <c r="L518" s="141">
        <v>0</v>
      </c>
      <c r="M518" s="141">
        <v>0</v>
      </c>
      <c r="N518" s="141">
        <v>0</v>
      </c>
      <c r="O518" s="141">
        <v>0</v>
      </c>
      <c r="P518" s="126" t="s">
        <v>22</v>
      </c>
      <c r="Q518" s="148" t="s">
        <v>22</v>
      </c>
      <c r="R518" s="148" t="s">
        <v>22</v>
      </c>
      <c r="S518" s="148" t="s">
        <v>22</v>
      </c>
      <c r="T518" s="2"/>
    </row>
    <row r="519" spans="1:20" ht="42" customHeight="1" x14ac:dyDescent="0.25">
      <c r="A519" s="173"/>
      <c r="B519" s="176"/>
      <c r="C519" s="129">
        <v>2016</v>
      </c>
      <c r="D519" s="141">
        <v>11352</v>
      </c>
      <c r="E519" s="141">
        <v>11352</v>
      </c>
      <c r="F519" s="141">
        <v>0</v>
      </c>
      <c r="G519" s="141">
        <v>0</v>
      </c>
      <c r="H519" s="141">
        <v>0</v>
      </c>
      <c r="I519" s="141">
        <v>0</v>
      </c>
      <c r="J519" s="141">
        <v>11352</v>
      </c>
      <c r="K519" s="141">
        <v>11352</v>
      </c>
      <c r="L519" s="141">
        <v>0</v>
      </c>
      <c r="M519" s="141">
        <v>0</v>
      </c>
      <c r="N519" s="141">
        <v>100</v>
      </c>
      <c r="O519" s="141">
        <v>100</v>
      </c>
      <c r="P519" s="153" t="s">
        <v>534</v>
      </c>
      <c r="Q519" s="148">
        <v>1</v>
      </c>
      <c r="R519" s="148">
        <v>1</v>
      </c>
      <c r="S519" s="148">
        <v>100</v>
      </c>
      <c r="T519" s="2"/>
    </row>
    <row r="520" spans="1:20" ht="21.75" customHeight="1" x14ac:dyDescent="0.25">
      <c r="A520" s="239" t="s">
        <v>182</v>
      </c>
      <c r="B520" s="242" t="s">
        <v>200</v>
      </c>
      <c r="C520" s="13" t="s">
        <v>455</v>
      </c>
      <c r="D520" s="14">
        <f>SUM(D521:D523)</f>
        <v>4871.5</v>
      </c>
      <c r="E520" s="14">
        <f t="shared" ref="E520:M520" si="178">SUM(E521:E523)</f>
        <v>4874.5</v>
      </c>
      <c r="F520" s="14">
        <f t="shared" si="178"/>
        <v>0</v>
      </c>
      <c r="G520" s="14">
        <f t="shared" si="178"/>
        <v>0</v>
      </c>
      <c r="H520" s="14">
        <f t="shared" si="178"/>
        <v>0</v>
      </c>
      <c r="I520" s="14">
        <f t="shared" si="178"/>
        <v>0</v>
      </c>
      <c r="J520" s="14">
        <f t="shared" si="178"/>
        <v>4871.5</v>
      </c>
      <c r="K520" s="14">
        <f t="shared" si="178"/>
        <v>4874.5</v>
      </c>
      <c r="L520" s="14">
        <f t="shared" si="178"/>
        <v>0</v>
      </c>
      <c r="M520" s="14">
        <f t="shared" si="178"/>
        <v>0</v>
      </c>
      <c r="N520" s="14">
        <v>100</v>
      </c>
      <c r="O520" s="14">
        <v>100</v>
      </c>
      <c r="P520" s="207" t="s">
        <v>22</v>
      </c>
      <c r="Q520" s="207" t="s">
        <v>22</v>
      </c>
      <c r="R520" s="207" t="s">
        <v>22</v>
      </c>
      <c r="S520" s="207" t="s">
        <v>22</v>
      </c>
      <c r="T520" s="2"/>
    </row>
    <row r="521" spans="1:20" ht="21" customHeight="1" x14ac:dyDescent="0.25">
      <c r="A521" s="240"/>
      <c r="B521" s="243"/>
      <c r="C521" s="12">
        <v>2014</v>
      </c>
      <c r="D521" s="14">
        <f>SUM(D525)</f>
        <v>1869.9</v>
      </c>
      <c r="E521" s="14">
        <f t="shared" ref="E521:M521" si="179">SUM(E525)</f>
        <v>1869.9</v>
      </c>
      <c r="F521" s="14">
        <f t="shared" si="179"/>
        <v>0</v>
      </c>
      <c r="G521" s="14">
        <f t="shared" si="179"/>
        <v>0</v>
      </c>
      <c r="H521" s="14">
        <f t="shared" si="179"/>
        <v>0</v>
      </c>
      <c r="I521" s="14">
        <f t="shared" si="179"/>
        <v>0</v>
      </c>
      <c r="J521" s="14">
        <f t="shared" si="179"/>
        <v>1869.9</v>
      </c>
      <c r="K521" s="14">
        <f t="shared" si="179"/>
        <v>1869.9</v>
      </c>
      <c r="L521" s="14">
        <f t="shared" si="179"/>
        <v>0</v>
      </c>
      <c r="M521" s="14">
        <f t="shared" si="179"/>
        <v>0</v>
      </c>
      <c r="N521" s="14">
        <v>100</v>
      </c>
      <c r="O521" s="14">
        <v>100</v>
      </c>
      <c r="P521" s="208"/>
      <c r="Q521" s="208"/>
      <c r="R521" s="208"/>
      <c r="S521" s="208"/>
      <c r="T521" s="2"/>
    </row>
    <row r="522" spans="1:20" ht="21.75" customHeight="1" x14ac:dyDescent="0.25">
      <c r="A522" s="240"/>
      <c r="B522" s="243"/>
      <c r="C522" s="12">
        <v>2015</v>
      </c>
      <c r="D522" s="14">
        <f>SUM(D526)</f>
        <v>1506.3</v>
      </c>
      <c r="E522" s="14">
        <f t="shared" ref="E522:M522" si="180">SUM(E526)</f>
        <v>1509.3</v>
      </c>
      <c r="F522" s="14">
        <f t="shared" si="180"/>
        <v>0</v>
      </c>
      <c r="G522" s="14">
        <f t="shared" si="180"/>
        <v>0</v>
      </c>
      <c r="H522" s="14">
        <f t="shared" si="180"/>
        <v>0</v>
      </c>
      <c r="I522" s="14">
        <f t="shared" si="180"/>
        <v>0</v>
      </c>
      <c r="J522" s="14">
        <f t="shared" si="180"/>
        <v>1506.3</v>
      </c>
      <c r="K522" s="14">
        <f t="shared" si="180"/>
        <v>1509.3</v>
      </c>
      <c r="L522" s="14">
        <f t="shared" si="180"/>
        <v>0</v>
      </c>
      <c r="M522" s="14">
        <f t="shared" si="180"/>
        <v>0</v>
      </c>
      <c r="N522" s="14">
        <v>100</v>
      </c>
      <c r="O522" s="14">
        <v>100</v>
      </c>
      <c r="P522" s="208"/>
      <c r="Q522" s="208"/>
      <c r="R522" s="208"/>
      <c r="S522" s="208"/>
      <c r="T522" s="2"/>
    </row>
    <row r="523" spans="1:20" ht="21.75" customHeight="1" x14ac:dyDescent="0.25">
      <c r="A523" s="241"/>
      <c r="B523" s="244"/>
      <c r="C523" s="12">
        <v>2016</v>
      </c>
      <c r="D523" s="14">
        <f>SUM(D527)</f>
        <v>1495.3</v>
      </c>
      <c r="E523" s="14">
        <f t="shared" ref="E523:M523" si="181">SUM(E527)</f>
        <v>1495.3</v>
      </c>
      <c r="F523" s="14">
        <f t="shared" si="181"/>
        <v>0</v>
      </c>
      <c r="G523" s="14">
        <f t="shared" si="181"/>
        <v>0</v>
      </c>
      <c r="H523" s="14">
        <f t="shared" si="181"/>
        <v>0</v>
      </c>
      <c r="I523" s="14">
        <f t="shared" si="181"/>
        <v>0</v>
      </c>
      <c r="J523" s="14">
        <f t="shared" si="181"/>
        <v>1495.3</v>
      </c>
      <c r="K523" s="14">
        <f t="shared" si="181"/>
        <v>1495.3</v>
      </c>
      <c r="L523" s="14">
        <f t="shared" si="181"/>
        <v>0</v>
      </c>
      <c r="M523" s="14">
        <f t="shared" si="181"/>
        <v>0</v>
      </c>
      <c r="N523" s="14">
        <v>100</v>
      </c>
      <c r="O523" s="14">
        <v>100</v>
      </c>
      <c r="P523" s="209"/>
      <c r="Q523" s="209"/>
      <c r="R523" s="209"/>
      <c r="S523" s="209"/>
      <c r="T523" s="2"/>
    </row>
    <row r="524" spans="1:20" ht="18.75" customHeight="1" x14ac:dyDescent="0.25">
      <c r="A524" s="190" t="s">
        <v>184</v>
      </c>
      <c r="B524" s="193" t="s">
        <v>202</v>
      </c>
      <c r="C524" s="20" t="s">
        <v>455</v>
      </c>
      <c r="D524" s="21">
        <f>SUM(D525:D527)</f>
        <v>4871.5</v>
      </c>
      <c r="E524" s="21">
        <f t="shared" ref="E524:M524" si="182">SUM(E525:E527)</f>
        <v>4874.5</v>
      </c>
      <c r="F524" s="21">
        <f t="shared" si="182"/>
        <v>0</v>
      </c>
      <c r="G524" s="21">
        <f t="shared" si="182"/>
        <v>0</v>
      </c>
      <c r="H524" s="21">
        <f t="shared" si="182"/>
        <v>0</v>
      </c>
      <c r="I524" s="21">
        <f t="shared" si="182"/>
        <v>0</v>
      </c>
      <c r="J524" s="21">
        <f t="shared" si="182"/>
        <v>4871.5</v>
      </c>
      <c r="K524" s="21">
        <f t="shared" si="182"/>
        <v>4874.5</v>
      </c>
      <c r="L524" s="21">
        <f t="shared" si="182"/>
        <v>0</v>
      </c>
      <c r="M524" s="21">
        <f t="shared" si="182"/>
        <v>0</v>
      </c>
      <c r="N524" s="21">
        <v>100</v>
      </c>
      <c r="O524" s="21">
        <v>100</v>
      </c>
      <c r="P524" s="261" t="s">
        <v>22</v>
      </c>
      <c r="Q524" s="261" t="s">
        <v>22</v>
      </c>
      <c r="R524" s="261" t="s">
        <v>22</v>
      </c>
      <c r="S524" s="261" t="s">
        <v>22</v>
      </c>
      <c r="T524" s="2"/>
    </row>
    <row r="525" spans="1:20" ht="18" customHeight="1" x14ac:dyDescent="0.25">
      <c r="A525" s="191"/>
      <c r="B525" s="194"/>
      <c r="C525" s="20">
        <v>2014</v>
      </c>
      <c r="D525" s="21">
        <f>SUM(D528+D529+D530+D531)</f>
        <v>1869.9</v>
      </c>
      <c r="E525" s="21">
        <f t="shared" ref="E525:M525" si="183">SUM(E528+E529+E530+E531)</f>
        <v>1869.9</v>
      </c>
      <c r="F525" s="21">
        <f t="shared" si="183"/>
        <v>0</v>
      </c>
      <c r="G525" s="21">
        <f t="shared" si="183"/>
        <v>0</v>
      </c>
      <c r="H525" s="21">
        <f t="shared" si="183"/>
        <v>0</v>
      </c>
      <c r="I525" s="21">
        <f t="shared" si="183"/>
        <v>0</v>
      </c>
      <c r="J525" s="21">
        <f t="shared" si="183"/>
        <v>1869.9</v>
      </c>
      <c r="K525" s="21">
        <f t="shared" si="183"/>
        <v>1869.9</v>
      </c>
      <c r="L525" s="21">
        <f t="shared" si="183"/>
        <v>0</v>
      </c>
      <c r="M525" s="21">
        <f t="shared" si="183"/>
        <v>0</v>
      </c>
      <c r="N525" s="21">
        <v>100</v>
      </c>
      <c r="O525" s="21">
        <v>100</v>
      </c>
      <c r="P525" s="261"/>
      <c r="Q525" s="261"/>
      <c r="R525" s="261"/>
      <c r="S525" s="261"/>
      <c r="T525" s="2"/>
    </row>
    <row r="526" spans="1:20" ht="15.75" customHeight="1" x14ac:dyDescent="0.25">
      <c r="A526" s="191"/>
      <c r="B526" s="194"/>
      <c r="C526" s="20">
        <v>2015</v>
      </c>
      <c r="D526" s="21">
        <f>SUM(D532+D533)</f>
        <v>1506.3</v>
      </c>
      <c r="E526" s="21">
        <f t="shared" ref="E526:M526" si="184">SUM(E532+E533)</f>
        <v>1509.3</v>
      </c>
      <c r="F526" s="21">
        <f t="shared" si="184"/>
        <v>0</v>
      </c>
      <c r="G526" s="21">
        <f t="shared" si="184"/>
        <v>0</v>
      </c>
      <c r="H526" s="21">
        <f t="shared" si="184"/>
        <v>0</v>
      </c>
      <c r="I526" s="21">
        <f t="shared" si="184"/>
        <v>0</v>
      </c>
      <c r="J526" s="21">
        <f t="shared" si="184"/>
        <v>1506.3</v>
      </c>
      <c r="K526" s="21">
        <f t="shared" si="184"/>
        <v>1509.3</v>
      </c>
      <c r="L526" s="21">
        <f t="shared" si="184"/>
        <v>0</v>
      </c>
      <c r="M526" s="21">
        <f t="shared" si="184"/>
        <v>0</v>
      </c>
      <c r="N526" s="21">
        <v>100</v>
      </c>
      <c r="O526" s="21">
        <v>100</v>
      </c>
      <c r="P526" s="261"/>
      <c r="Q526" s="261"/>
      <c r="R526" s="261"/>
      <c r="S526" s="261"/>
      <c r="T526" s="2"/>
    </row>
    <row r="527" spans="1:20" ht="15.75" customHeight="1" x14ac:dyDescent="0.25">
      <c r="A527" s="191"/>
      <c r="B527" s="195"/>
      <c r="C527" s="20">
        <v>2016</v>
      </c>
      <c r="D527" s="21">
        <f>SUM(D534+D535)</f>
        <v>1495.3</v>
      </c>
      <c r="E527" s="21">
        <f t="shared" ref="E527:M527" si="185">SUM(E534+E535)</f>
        <v>1495.3</v>
      </c>
      <c r="F527" s="21">
        <f t="shared" si="185"/>
        <v>0</v>
      </c>
      <c r="G527" s="21">
        <f t="shared" si="185"/>
        <v>0</v>
      </c>
      <c r="H527" s="21">
        <f t="shared" si="185"/>
        <v>0</v>
      </c>
      <c r="I527" s="21">
        <f t="shared" si="185"/>
        <v>0</v>
      </c>
      <c r="J527" s="21">
        <f t="shared" si="185"/>
        <v>1495.3</v>
      </c>
      <c r="K527" s="21">
        <f t="shared" si="185"/>
        <v>1495.3</v>
      </c>
      <c r="L527" s="21">
        <f t="shared" si="185"/>
        <v>0</v>
      </c>
      <c r="M527" s="21">
        <f t="shared" si="185"/>
        <v>0</v>
      </c>
      <c r="N527" s="21">
        <v>100</v>
      </c>
      <c r="O527" s="21">
        <v>100</v>
      </c>
      <c r="P527" s="261"/>
      <c r="Q527" s="261"/>
      <c r="R527" s="261"/>
      <c r="S527" s="261"/>
      <c r="T527" s="2"/>
    </row>
    <row r="528" spans="1:20" ht="44.25" customHeight="1" x14ac:dyDescent="0.25">
      <c r="A528" s="191"/>
      <c r="B528" s="37" t="s">
        <v>209</v>
      </c>
      <c r="C528" s="8">
        <v>2014</v>
      </c>
      <c r="D528" s="93">
        <v>60</v>
      </c>
      <c r="E528" s="93">
        <v>60</v>
      </c>
      <c r="F528" s="93">
        <v>0</v>
      </c>
      <c r="G528" s="93">
        <v>0</v>
      </c>
      <c r="H528" s="93">
        <v>0</v>
      </c>
      <c r="I528" s="93">
        <v>0</v>
      </c>
      <c r="J528" s="93">
        <v>60</v>
      </c>
      <c r="K528" s="93">
        <v>60</v>
      </c>
      <c r="L528" s="93">
        <v>0</v>
      </c>
      <c r="M528" s="93">
        <v>0</v>
      </c>
      <c r="N528" s="93">
        <v>100</v>
      </c>
      <c r="O528" s="93">
        <v>100</v>
      </c>
      <c r="P528" s="176" t="s">
        <v>213</v>
      </c>
      <c r="Q528" s="173" t="s">
        <v>416</v>
      </c>
      <c r="R528" s="173" t="s">
        <v>416</v>
      </c>
      <c r="S528" s="173" t="s">
        <v>415</v>
      </c>
      <c r="T528" s="2"/>
    </row>
    <row r="529" spans="1:20" ht="52.5" customHeight="1" x14ac:dyDescent="0.25">
      <c r="A529" s="191"/>
      <c r="B529" s="37" t="s">
        <v>210</v>
      </c>
      <c r="C529" s="8">
        <v>2014</v>
      </c>
      <c r="D529" s="93">
        <v>9.9</v>
      </c>
      <c r="E529" s="93">
        <v>9.9</v>
      </c>
      <c r="F529" s="93">
        <v>0</v>
      </c>
      <c r="G529" s="93">
        <v>0</v>
      </c>
      <c r="H529" s="93">
        <v>0</v>
      </c>
      <c r="I529" s="93">
        <v>0</v>
      </c>
      <c r="J529" s="93">
        <v>9.9</v>
      </c>
      <c r="K529" s="93">
        <v>9.9</v>
      </c>
      <c r="L529" s="93">
        <v>0</v>
      </c>
      <c r="M529" s="93">
        <v>0</v>
      </c>
      <c r="N529" s="93">
        <v>100</v>
      </c>
      <c r="O529" s="93">
        <v>100</v>
      </c>
      <c r="P529" s="176"/>
      <c r="Q529" s="173"/>
      <c r="R529" s="173"/>
      <c r="S529" s="173"/>
      <c r="T529" s="2"/>
    </row>
    <row r="530" spans="1:20" ht="49.5" customHeight="1" x14ac:dyDescent="0.25">
      <c r="A530" s="191"/>
      <c r="B530" s="37" t="s">
        <v>211</v>
      </c>
      <c r="C530" s="8">
        <v>2014</v>
      </c>
      <c r="D530" s="93">
        <v>1200</v>
      </c>
      <c r="E530" s="93">
        <v>1200</v>
      </c>
      <c r="F530" s="93">
        <v>0</v>
      </c>
      <c r="G530" s="93">
        <v>0</v>
      </c>
      <c r="H530" s="93">
        <v>0</v>
      </c>
      <c r="I530" s="93">
        <v>0</v>
      </c>
      <c r="J530" s="93">
        <v>1200</v>
      </c>
      <c r="K530" s="93">
        <v>1200</v>
      </c>
      <c r="L530" s="93">
        <v>0</v>
      </c>
      <c r="M530" s="93">
        <v>0</v>
      </c>
      <c r="N530" s="93">
        <v>100</v>
      </c>
      <c r="O530" s="93">
        <v>100</v>
      </c>
      <c r="P530" s="176"/>
      <c r="Q530" s="173"/>
      <c r="R530" s="173"/>
      <c r="S530" s="173"/>
      <c r="T530" s="2"/>
    </row>
    <row r="531" spans="1:20" ht="46.5" customHeight="1" x14ac:dyDescent="0.25">
      <c r="A531" s="191"/>
      <c r="B531" s="37" t="s">
        <v>212</v>
      </c>
      <c r="C531" s="8">
        <v>2014</v>
      </c>
      <c r="D531" s="93">
        <v>600</v>
      </c>
      <c r="E531" s="93">
        <v>600</v>
      </c>
      <c r="F531" s="93">
        <v>0</v>
      </c>
      <c r="G531" s="93">
        <v>0</v>
      </c>
      <c r="H531" s="93">
        <v>0</v>
      </c>
      <c r="I531" s="93">
        <v>0</v>
      </c>
      <c r="J531" s="93">
        <v>600</v>
      </c>
      <c r="K531" s="93">
        <v>600</v>
      </c>
      <c r="L531" s="93">
        <v>0</v>
      </c>
      <c r="M531" s="93">
        <v>0</v>
      </c>
      <c r="N531" s="93">
        <v>100</v>
      </c>
      <c r="O531" s="93">
        <v>100</v>
      </c>
      <c r="P531" s="177"/>
      <c r="Q531" s="174"/>
      <c r="R531" s="174"/>
      <c r="S531" s="174"/>
      <c r="T531" s="2"/>
    </row>
    <row r="532" spans="1:20" ht="115.5" customHeight="1" x14ac:dyDescent="0.25">
      <c r="A532" s="191"/>
      <c r="B532" s="37" t="s">
        <v>210</v>
      </c>
      <c r="C532" s="8">
        <v>2015</v>
      </c>
      <c r="D532" s="93">
        <v>6.3</v>
      </c>
      <c r="E532" s="93">
        <v>9.3000000000000007</v>
      </c>
      <c r="F532" s="93">
        <v>0</v>
      </c>
      <c r="G532" s="93">
        <v>0</v>
      </c>
      <c r="H532" s="93">
        <v>0</v>
      </c>
      <c r="I532" s="93">
        <v>0</v>
      </c>
      <c r="J532" s="93">
        <v>6.3</v>
      </c>
      <c r="K532" s="93">
        <v>9.3000000000000007</v>
      </c>
      <c r="L532" s="93">
        <v>0</v>
      </c>
      <c r="M532" s="93">
        <v>0</v>
      </c>
      <c r="N532" s="93">
        <v>100</v>
      </c>
      <c r="O532" s="93">
        <v>109.52</v>
      </c>
      <c r="P532" s="175" t="s">
        <v>213</v>
      </c>
      <c r="Q532" s="172" t="s">
        <v>417</v>
      </c>
      <c r="R532" s="172" t="s">
        <v>417</v>
      </c>
      <c r="S532" s="172" t="s">
        <v>415</v>
      </c>
      <c r="T532" s="2"/>
    </row>
    <row r="533" spans="1:20" ht="79.5" customHeight="1" x14ac:dyDescent="0.25">
      <c r="A533" s="191"/>
      <c r="B533" s="37" t="s">
        <v>211</v>
      </c>
      <c r="C533" s="8">
        <v>2015</v>
      </c>
      <c r="D533" s="93">
        <v>1500</v>
      </c>
      <c r="E533" s="93">
        <v>1500</v>
      </c>
      <c r="F533" s="93">
        <v>0</v>
      </c>
      <c r="G533" s="93">
        <v>0</v>
      </c>
      <c r="H533" s="93">
        <v>0</v>
      </c>
      <c r="I533" s="93">
        <v>0</v>
      </c>
      <c r="J533" s="93">
        <v>1500</v>
      </c>
      <c r="K533" s="93">
        <v>1500</v>
      </c>
      <c r="L533" s="93">
        <v>0</v>
      </c>
      <c r="M533" s="93">
        <v>0</v>
      </c>
      <c r="N533" s="93">
        <v>100</v>
      </c>
      <c r="O533" s="93">
        <v>100</v>
      </c>
      <c r="P533" s="177"/>
      <c r="Q533" s="174"/>
      <c r="R533" s="174"/>
      <c r="S533" s="174"/>
      <c r="T533" s="2"/>
    </row>
    <row r="534" spans="1:20" ht="79.5" customHeight="1" x14ac:dyDescent="0.25">
      <c r="A534" s="191"/>
      <c r="B534" s="37" t="s">
        <v>210</v>
      </c>
      <c r="C534" s="8">
        <v>2016</v>
      </c>
      <c r="D534" s="93">
        <v>10</v>
      </c>
      <c r="E534" s="93">
        <v>10</v>
      </c>
      <c r="F534" s="93">
        <v>0</v>
      </c>
      <c r="G534" s="93">
        <v>0</v>
      </c>
      <c r="H534" s="93">
        <v>0</v>
      </c>
      <c r="I534" s="93">
        <v>0</v>
      </c>
      <c r="J534" s="93">
        <v>10</v>
      </c>
      <c r="K534" s="93">
        <v>10</v>
      </c>
      <c r="L534" s="93">
        <v>0</v>
      </c>
      <c r="M534" s="93">
        <v>0</v>
      </c>
      <c r="N534" s="93">
        <v>100</v>
      </c>
      <c r="O534" s="93">
        <v>100</v>
      </c>
      <c r="P534" s="175" t="s">
        <v>213</v>
      </c>
      <c r="Q534" s="172" t="s">
        <v>417</v>
      </c>
      <c r="R534" s="172" t="s">
        <v>417</v>
      </c>
      <c r="S534" s="172" t="s">
        <v>415</v>
      </c>
      <c r="T534" s="2"/>
    </row>
    <row r="535" spans="1:20" ht="113.25" customHeight="1" x14ac:dyDescent="0.25">
      <c r="A535" s="192"/>
      <c r="B535" s="37" t="s">
        <v>211</v>
      </c>
      <c r="C535" s="8">
        <v>2016</v>
      </c>
      <c r="D535" s="93">
        <v>1485.3</v>
      </c>
      <c r="E535" s="93">
        <v>1485.3</v>
      </c>
      <c r="F535" s="93">
        <v>0</v>
      </c>
      <c r="G535" s="93">
        <v>0</v>
      </c>
      <c r="H535" s="93">
        <v>0</v>
      </c>
      <c r="I535" s="93">
        <v>0</v>
      </c>
      <c r="J535" s="93">
        <v>1485.3</v>
      </c>
      <c r="K535" s="93">
        <v>1485.3</v>
      </c>
      <c r="L535" s="93">
        <v>0</v>
      </c>
      <c r="M535" s="93">
        <v>0</v>
      </c>
      <c r="N535" s="93">
        <v>100</v>
      </c>
      <c r="O535" s="93">
        <v>100</v>
      </c>
      <c r="P535" s="177"/>
      <c r="Q535" s="174"/>
      <c r="R535" s="174"/>
      <c r="S535" s="174"/>
      <c r="T535" s="2"/>
    </row>
    <row r="536" spans="1:20" ht="22.5" customHeight="1" x14ac:dyDescent="0.25">
      <c r="A536" s="239" t="s">
        <v>199</v>
      </c>
      <c r="B536" s="242" t="s">
        <v>241</v>
      </c>
      <c r="C536" s="13" t="s">
        <v>455</v>
      </c>
      <c r="D536" s="14">
        <f>SUM(D537:D539)</f>
        <v>74304</v>
      </c>
      <c r="E536" s="14">
        <f t="shared" ref="E536:M536" si="186">SUM(E537:E539)</f>
        <v>74296.34</v>
      </c>
      <c r="F536" s="14">
        <f t="shared" si="186"/>
        <v>0</v>
      </c>
      <c r="G536" s="14">
        <f t="shared" si="186"/>
        <v>0</v>
      </c>
      <c r="H536" s="14">
        <f t="shared" si="186"/>
        <v>20102.099999999999</v>
      </c>
      <c r="I536" s="14">
        <f t="shared" si="186"/>
        <v>20102</v>
      </c>
      <c r="J536" s="14">
        <f t="shared" si="186"/>
        <v>54201.899999999994</v>
      </c>
      <c r="K536" s="14">
        <f t="shared" si="186"/>
        <v>54194.34</v>
      </c>
      <c r="L536" s="14">
        <f t="shared" si="186"/>
        <v>0</v>
      </c>
      <c r="M536" s="14">
        <f t="shared" si="186"/>
        <v>0</v>
      </c>
      <c r="N536" s="14">
        <v>100</v>
      </c>
      <c r="O536" s="14">
        <v>99.99</v>
      </c>
      <c r="P536" s="207" t="s">
        <v>22</v>
      </c>
      <c r="Q536" s="207" t="s">
        <v>22</v>
      </c>
      <c r="R536" s="207" t="s">
        <v>22</v>
      </c>
      <c r="S536" s="207" t="s">
        <v>22</v>
      </c>
      <c r="T536" s="2"/>
    </row>
    <row r="537" spans="1:20" ht="24" customHeight="1" x14ac:dyDescent="0.25">
      <c r="A537" s="240"/>
      <c r="B537" s="243"/>
      <c r="C537" s="12">
        <v>2014</v>
      </c>
      <c r="D537" s="14">
        <f>SUM(D540+D547+D548+D551+D552)</f>
        <v>7046</v>
      </c>
      <c r="E537" s="14">
        <f t="shared" ref="E537:M537" si="187">SUM(E540+E547+E548+E551+E552)</f>
        <v>7039.4400000000005</v>
      </c>
      <c r="F537" s="14">
        <f t="shared" si="187"/>
        <v>0</v>
      </c>
      <c r="G537" s="14">
        <f t="shared" si="187"/>
        <v>0</v>
      </c>
      <c r="H537" s="14">
        <f t="shared" si="187"/>
        <v>928.2</v>
      </c>
      <c r="I537" s="14">
        <f t="shared" si="187"/>
        <v>928.2</v>
      </c>
      <c r="J537" s="14">
        <f t="shared" si="187"/>
        <v>6117.8</v>
      </c>
      <c r="K537" s="14">
        <f t="shared" si="187"/>
        <v>6111.24</v>
      </c>
      <c r="L537" s="14">
        <f t="shared" si="187"/>
        <v>0</v>
      </c>
      <c r="M537" s="14">
        <f t="shared" si="187"/>
        <v>0</v>
      </c>
      <c r="N537" s="14">
        <v>100</v>
      </c>
      <c r="O537" s="14">
        <v>99.91</v>
      </c>
      <c r="P537" s="208"/>
      <c r="Q537" s="208"/>
      <c r="R537" s="208"/>
      <c r="S537" s="208"/>
      <c r="T537" s="2"/>
    </row>
    <row r="538" spans="1:20" ht="24" customHeight="1" x14ac:dyDescent="0.25">
      <c r="A538" s="240"/>
      <c r="B538" s="243"/>
      <c r="C538" s="12">
        <v>2015</v>
      </c>
      <c r="D538" s="14">
        <f>SUM(D553)</f>
        <v>28852.2</v>
      </c>
      <c r="E538" s="14">
        <f t="shared" ref="E538:N538" si="188">SUM(E553)</f>
        <v>28851.8</v>
      </c>
      <c r="F538" s="14">
        <f t="shared" si="188"/>
        <v>0</v>
      </c>
      <c r="G538" s="14">
        <f t="shared" si="188"/>
        <v>0</v>
      </c>
      <c r="H538" s="14">
        <f t="shared" si="188"/>
        <v>14173.9</v>
      </c>
      <c r="I538" s="14">
        <f t="shared" si="188"/>
        <v>14173.8</v>
      </c>
      <c r="J538" s="14">
        <f t="shared" si="188"/>
        <v>14678.3</v>
      </c>
      <c r="K538" s="14">
        <f t="shared" si="188"/>
        <v>14678</v>
      </c>
      <c r="L538" s="14">
        <f t="shared" si="188"/>
        <v>0</v>
      </c>
      <c r="M538" s="14">
        <f t="shared" si="188"/>
        <v>0</v>
      </c>
      <c r="N538" s="14">
        <f t="shared" si="188"/>
        <v>100</v>
      </c>
      <c r="O538" s="14">
        <v>100</v>
      </c>
      <c r="P538" s="208"/>
      <c r="Q538" s="208"/>
      <c r="R538" s="208"/>
      <c r="S538" s="208"/>
      <c r="T538" s="2"/>
    </row>
    <row r="539" spans="1:20" ht="24" customHeight="1" x14ac:dyDescent="0.25">
      <c r="A539" s="241"/>
      <c r="B539" s="244"/>
      <c r="C539" s="12">
        <v>2016</v>
      </c>
      <c r="D539" s="14">
        <f>SUM(D554)</f>
        <v>38405.799999999996</v>
      </c>
      <c r="E539" s="14">
        <f t="shared" ref="E539:M539" si="189">SUM(E554)</f>
        <v>38405.1</v>
      </c>
      <c r="F539" s="14">
        <f t="shared" si="189"/>
        <v>0</v>
      </c>
      <c r="G539" s="14">
        <f t="shared" si="189"/>
        <v>0</v>
      </c>
      <c r="H539" s="14">
        <f t="shared" si="189"/>
        <v>5000</v>
      </c>
      <c r="I539" s="14">
        <f t="shared" si="189"/>
        <v>5000</v>
      </c>
      <c r="J539" s="14">
        <f t="shared" si="189"/>
        <v>33405.799999999996</v>
      </c>
      <c r="K539" s="14">
        <f t="shared" si="189"/>
        <v>33405.1</v>
      </c>
      <c r="L539" s="14">
        <f t="shared" si="189"/>
        <v>0</v>
      </c>
      <c r="M539" s="14">
        <f t="shared" si="189"/>
        <v>0</v>
      </c>
      <c r="N539" s="14">
        <v>100</v>
      </c>
      <c r="O539" s="14">
        <v>100</v>
      </c>
      <c r="P539" s="209"/>
      <c r="Q539" s="209"/>
      <c r="R539" s="209"/>
      <c r="S539" s="209"/>
      <c r="T539" s="2"/>
    </row>
    <row r="540" spans="1:20" ht="41.25" customHeight="1" x14ac:dyDescent="0.25">
      <c r="A540" s="19" t="s">
        <v>201</v>
      </c>
      <c r="B540" s="20" t="s">
        <v>243</v>
      </c>
      <c r="C540" s="20">
        <v>2014</v>
      </c>
      <c r="D540" s="21">
        <f>SUM(D541+D542+D543+D544+D545+D546)</f>
        <v>1640</v>
      </c>
      <c r="E540" s="21">
        <f t="shared" ref="E540:M540" si="190">SUM(E541+E542+E543+E544+E545+E546)</f>
        <v>1640</v>
      </c>
      <c r="F540" s="21">
        <f t="shared" si="190"/>
        <v>0</v>
      </c>
      <c r="G540" s="21">
        <f t="shared" si="190"/>
        <v>0</v>
      </c>
      <c r="H540" s="21">
        <f t="shared" si="190"/>
        <v>0</v>
      </c>
      <c r="I540" s="21">
        <f t="shared" si="190"/>
        <v>0</v>
      </c>
      <c r="J540" s="21">
        <f t="shared" si="190"/>
        <v>1640</v>
      </c>
      <c r="K540" s="21">
        <f t="shared" si="190"/>
        <v>1640</v>
      </c>
      <c r="L540" s="21">
        <f t="shared" si="190"/>
        <v>0</v>
      </c>
      <c r="M540" s="21">
        <f t="shared" si="190"/>
        <v>0</v>
      </c>
      <c r="N540" s="21">
        <v>100</v>
      </c>
      <c r="O540" s="21">
        <v>100</v>
      </c>
      <c r="P540" s="175" t="s">
        <v>258</v>
      </c>
      <c r="Q540" s="172">
        <v>33.200000000000003</v>
      </c>
      <c r="R540" s="172">
        <v>34.1</v>
      </c>
      <c r="S540" s="172">
        <v>102.71</v>
      </c>
      <c r="T540" s="2"/>
    </row>
    <row r="541" spans="1:20" ht="51" customHeight="1" x14ac:dyDescent="0.25">
      <c r="A541" s="10"/>
      <c r="B541" s="22" t="s">
        <v>244</v>
      </c>
      <c r="C541" s="23">
        <v>2014</v>
      </c>
      <c r="D541" s="24">
        <v>270</v>
      </c>
      <c r="E541" s="24">
        <v>270</v>
      </c>
      <c r="F541" s="24">
        <v>0</v>
      </c>
      <c r="G541" s="24">
        <v>0</v>
      </c>
      <c r="H541" s="24">
        <v>0</v>
      </c>
      <c r="I541" s="24">
        <v>0</v>
      </c>
      <c r="J541" s="24">
        <v>270</v>
      </c>
      <c r="K541" s="24">
        <v>270</v>
      </c>
      <c r="L541" s="24">
        <v>0</v>
      </c>
      <c r="M541" s="24">
        <v>0</v>
      </c>
      <c r="N541" s="24">
        <v>100</v>
      </c>
      <c r="O541" s="24">
        <v>100</v>
      </c>
      <c r="P541" s="176"/>
      <c r="Q541" s="173"/>
      <c r="R541" s="173"/>
      <c r="S541" s="173"/>
      <c r="T541" s="2"/>
    </row>
    <row r="542" spans="1:20" ht="51" customHeight="1" x14ac:dyDescent="0.25">
      <c r="A542" s="10"/>
      <c r="B542" s="22" t="s">
        <v>245</v>
      </c>
      <c r="C542" s="23">
        <v>2014</v>
      </c>
      <c r="D542" s="24">
        <v>480</v>
      </c>
      <c r="E542" s="24">
        <v>480</v>
      </c>
      <c r="F542" s="24">
        <v>0</v>
      </c>
      <c r="G542" s="24">
        <v>0</v>
      </c>
      <c r="H542" s="24">
        <v>0</v>
      </c>
      <c r="I542" s="24">
        <v>0</v>
      </c>
      <c r="J542" s="24">
        <v>480</v>
      </c>
      <c r="K542" s="24">
        <v>480</v>
      </c>
      <c r="L542" s="24">
        <v>0</v>
      </c>
      <c r="M542" s="24">
        <v>0</v>
      </c>
      <c r="N542" s="24">
        <v>100</v>
      </c>
      <c r="O542" s="24">
        <v>100</v>
      </c>
      <c r="P542" s="176"/>
      <c r="Q542" s="173"/>
      <c r="R542" s="173"/>
      <c r="S542" s="173"/>
      <c r="T542" s="2"/>
    </row>
    <row r="543" spans="1:20" ht="51.75" customHeight="1" x14ac:dyDescent="0.25">
      <c r="A543" s="10"/>
      <c r="B543" s="22" t="s">
        <v>246</v>
      </c>
      <c r="C543" s="23">
        <v>2014</v>
      </c>
      <c r="D543" s="24">
        <v>160</v>
      </c>
      <c r="E543" s="24">
        <v>160</v>
      </c>
      <c r="F543" s="24">
        <v>0</v>
      </c>
      <c r="G543" s="24">
        <v>0</v>
      </c>
      <c r="H543" s="24">
        <v>0</v>
      </c>
      <c r="I543" s="24">
        <v>0</v>
      </c>
      <c r="J543" s="24">
        <v>160</v>
      </c>
      <c r="K543" s="24">
        <v>160</v>
      </c>
      <c r="L543" s="24">
        <v>0</v>
      </c>
      <c r="M543" s="24">
        <v>0</v>
      </c>
      <c r="N543" s="24">
        <v>100</v>
      </c>
      <c r="O543" s="24">
        <v>100</v>
      </c>
      <c r="P543" s="176"/>
      <c r="Q543" s="173"/>
      <c r="R543" s="173"/>
      <c r="S543" s="173"/>
      <c r="T543" s="2"/>
    </row>
    <row r="544" spans="1:20" ht="53.25" customHeight="1" x14ac:dyDescent="0.25">
      <c r="A544" s="10"/>
      <c r="B544" s="22" t="s">
        <v>247</v>
      </c>
      <c r="C544" s="23">
        <v>2014</v>
      </c>
      <c r="D544" s="24">
        <v>120</v>
      </c>
      <c r="E544" s="24">
        <v>120</v>
      </c>
      <c r="F544" s="24">
        <v>0</v>
      </c>
      <c r="G544" s="24">
        <v>0</v>
      </c>
      <c r="H544" s="24">
        <v>0</v>
      </c>
      <c r="I544" s="24">
        <v>0</v>
      </c>
      <c r="J544" s="24">
        <v>120</v>
      </c>
      <c r="K544" s="24">
        <v>120</v>
      </c>
      <c r="L544" s="24">
        <v>0</v>
      </c>
      <c r="M544" s="24">
        <v>0</v>
      </c>
      <c r="N544" s="24">
        <v>100</v>
      </c>
      <c r="O544" s="24">
        <v>100</v>
      </c>
      <c r="P544" s="176"/>
      <c r="Q544" s="173"/>
      <c r="R544" s="173"/>
      <c r="S544" s="173"/>
      <c r="T544" s="2"/>
    </row>
    <row r="545" spans="1:20" ht="51" customHeight="1" x14ac:dyDescent="0.25">
      <c r="A545" s="10"/>
      <c r="B545" s="22" t="s">
        <v>248</v>
      </c>
      <c r="C545" s="23">
        <v>2014</v>
      </c>
      <c r="D545" s="24">
        <v>145</v>
      </c>
      <c r="E545" s="24">
        <v>145</v>
      </c>
      <c r="F545" s="24">
        <v>0</v>
      </c>
      <c r="G545" s="24">
        <v>0</v>
      </c>
      <c r="H545" s="24">
        <v>0</v>
      </c>
      <c r="I545" s="24">
        <v>0</v>
      </c>
      <c r="J545" s="24">
        <v>145</v>
      </c>
      <c r="K545" s="24">
        <v>145</v>
      </c>
      <c r="L545" s="24">
        <v>0</v>
      </c>
      <c r="M545" s="24">
        <v>0</v>
      </c>
      <c r="N545" s="24">
        <v>100</v>
      </c>
      <c r="O545" s="24">
        <v>100</v>
      </c>
      <c r="P545" s="176"/>
      <c r="Q545" s="173"/>
      <c r="R545" s="173"/>
      <c r="S545" s="173"/>
      <c r="T545" s="2"/>
    </row>
    <row r="546" spans="1:20" ht="51" customHeight="1" x14ac:dyDescent="0.25">
      <c r="A546" s="10"/>
      <c r="B546" s="22" t="s">
        <v>249</v>
      </c>
      <c r="C546" s="23">
        <v>2014</v>
      </c>
      <c r="D546" s="24">
        <v>465</v>
      </c>
      <c r="E546" s="24">
        <v>465</v>
      </c>
      <c r="F546" s="24">
        <v>0</v>
      </c>
      <c r="G546" s="24">
        <v>0</v>
      </c>
      <c r="H546" s="24">
        <v>0</v>
      </c>
      <c r="I546" s="24">
        <v>0</v>
      </c>
      <c r="J546" s="24">
        <v>465</v>
      </c>
      <c r="K546" s="24">
        <v>465</v>
      </c>
      <c r="L546" s="24">
        <v>0</v>
      </c>
      <c r="M546" s="24">
        <v>0</v>
      </c>
      <c r="N546" s="24">
        <v>100</v>
      </c>
      <c r="O546" s="24">
        <v>100</v>
      </c>
      <c r="P546" s="176"/>
      <c r="Q546" s="173"/>
      <c r="R546" s="173"/>
      <c r="S546" s="173"/>
      <c r="T546" s="2"/>
    </row>
    <row r="547" spans="1:20" ht="67.5" customHeight="1" x14ac:dyDescent="0.25">
      <c r="A547" s="19" t="s">
        <v>535</v>
      </c>
      <c r="B547" s="20" t="s">
        <v>251</v>
      </c>
      <c r="C547" s="20">
        <v>2014</v>
      </c>
      <c r="D547" s="21">
        <v>406.3</v>
      </c>
      <c r="E547" s="21">
        <v>406.2</v>
      </c>
      <c r="F547" s="21">
        <v>0</v>
      </c>
      <c r="G547" s="21">
        <v>0</v>
      </c>
      <c r="H547" s="21">
        <v>0</v>
      </c>
      <c r="I547" s="21">
        <v>0</v>
      </c>
      <c r="J547" s="21">
        <v>406.3</v>
      </c>
      <c r="K547" s="21">
        <v>406.2</v>
      </c>
      <c r="L547" s="21">
        <f t="shared" ref="L547" si="191">SUM(L548:L567)</f>
        <v>0</v>
      </c>
      <c r="M547" s="21">
        <f t="shared" ref="M547" si="192">SUM(M548:M567)</f>
        <v>0</v>
      </c>
      <c r="N547" s="21">
        <v>100</v>
      </c>
      <c r="O547" s="21">
        <v>99.98</v>
      </c>
      <c r="P547" s="176"/>
      <c r="Q547" s="173"/>
      <c r="R547" s="173"/>
      <c r="S547" s="173"/>
      <c r="T547" s="2"/>
    </row>
    <row r="548" spans="1:20" ht="53.25" customHeight="1" x14ac:dyDescent="0.25">
      <c r="A548" s="19" t="s">
        <v>536</v>
      </c>
      <c r="B548" s="20" t="s">
        <v>253</v>
      </c>
      <c r="C548" s="20">
        <v>2014</v>
      </c>
      <c r="D548" s="21">
        <f>SUM(D549+D550)</f>
        <v>4738.2</v>
      </c>
      <c r="E548" s="21">
        <f t="shared" ref="E548:M548" si="193">SUM(E549+E550)</f>
        <v>4731.7400000000007</v>
      </c>
      <c r="F548" s="21">
        <f t="shared" si="193"/>
        <v>0</v>
      </c>
      <c r="G548" s="21">
        <f t="shared" si="193"/>
        <v>0</v>
      </c>
      <c r="H548" s="21">
        <f>SUM(H549+H550)</f>
        <v>928.2</v>
      </c>
      <c r="I548" s="21">
        <f t="shared" si="193"/>
        <v>928.2</v>
      </c>
      <c r="J548" s="21">
        <f t="shared" si="193"/>
        <v>3810</v>
      </c>
      <c r="K548" s="21">
        <f t="shared" si="193"/>
        <v>3803.54</v>
      </c>
      <c r="L548" s="21">
        <f t="shared" si="193"/>
        <v>0</v>
      </c>
      <c r="M548" s="21">
        <f t="shared" si="193"/>
        <v>0</v>
      </c>
      <c r="N548" s="21">
        <v>100</v>
      </c>
      <c r="O548" s="21">
        <v>99.86</v>
      </c>
      <c r="P548" s="176"/>
      <c r="Q548" s="173"/>
      <c r="R548" s="173"/>
      <c r="S548" s="173"/>
      <c r="T548" s="2"/>
    </row>
    <row r="549" spans="1:20" ht="66" customHeight="1" x14ac:dyDescent="0.25">
      <c r="A549" s="10"/>
      <c r="B549" s="37" t="s">
        <v>254</v>
      </c>
      <c r="C549" s="23">
        <v>2014</v>
      </c>
      <c r="D549" s="24">
        <v>4428.2</v>
      </c>
      <c r="E549" s="24">
        <v>4422.0200000000004</v>
      </c>
      <c r="F549" s="24">
        <v>0</v>
      </c>
      <c r="G549" s="24">
        <v>0</v>
      </c>
      <c r="H549" s="24">
        <v>928.2</v>
      </c>
      <c r="I549" s="24">
        <v>928.2</v>
      </c>
      <c r="J549" s="24">
        <v>3500</v>
      </c>
      <c r="K549" s="24">
        <v>3493.82</v>
      </c>
      <c r="L549" s="24">
        <v>0</v>
      </c>
      <c r="M549" s="24">
        <v>0</v>
      </c>
      <c r="N549" s="24">
        <v>100</v>
      </c>
      <c r="O549" s="24">
        <v>99.86</v>
      </c>
      <c r="P549" s="176"/>
      <c r="Q549" s="173"/>
      <c r="R549" s="173"/>
      <c r="S549" s="173"/>
      <c r="T549" s="2"/>
    </row>
    <row r="550" spans="1:20" ht="41.25" customHeight="1" x14ac:dyDescent="0.25">
      <c r="A550" s="10"/>
      <c r="B550" s="37" t="s">
        <v>255</v>
      </c>
      <c r="C550" s="23">
        <v>2014</v>
      </c>
      <c r="D550" s="24">
        <v>310</v>
      </c>
      <c r="E550" s="24">
        <v>309.72000000000003</v>
      </c>
      <c r="F550" s="24">
        <v>0</v>
      </c>
      <c r="G550" s="24">
        <v>0</v>
      </c>
      <c r="H550" s="24">
        <v>0</v>
      </c>
      <c r="I550" s="24">
        <v>0</v>
      </c>
      <c r="J550" s="24">
        <v>310</v>
      </c>
      <c r="K550" s="24">
        <v>309.72000000000003</v>
      </c>
      <c r="L550" s="24">
        <v>0</v>
      </c>
      <c r="M550" s="24">
        <v>0</v>
      </c>
      <c r="N550" s="24">
        <v>100</v>
      </c>
      <c r="O550" s="24">
        <v>99.91</v>
      </c>
      <c r="P550" s="176"/>
      <c r="Q550" s="173"/>
      <c r="R550" s="173"/>
      <c r="S550" s="173"/>
      <c r="T550" s="2"/>
    </row>
    <row r="551" spans="1:20" ht="28.5" customHeight="1" x14ac:dyDescent="0.25">
      <c r="A551" s="19" t="s">
        <v>537</v>
      </c>
      <c r="B551" s="20" t="s">
        <v>256</v>
      </c>
      <c r="C551" s="20">
        <v>2014</v>
      </c>
      <c r="D551" s="21">
        <v>122</v>
      </c>
      <c r="E551" s="21">
        <v>122</v>
      </c>
      <c r="F551" s="21">
        <v>0</v>
      </c>
      <c r="G551" s="21">
        <v>0</v>
      </c>
      <c r="H551" s="21">
        <v>0</v>
      </c>
      <c r="I551" s="21">
        <v>0</v>
      </c>
      <c r="J551" s="21">
        <v>122</v>
      </c>
      <c r="K551" s="21">
        <v>122</v>
      </c>
      <c r="L551" s="21">
        <v>0</v>
      </c>
      <c r="M551" s="21">
        <v>0</v>
      </c>
      <c r="N551" s="21">
        <v>100</v>
      </c>
      <c r="O551" s="21">
        <v>100</v>
      </c>
      <c r="P551" s="176"/>
      <c r="Q551" s="173"/>
      <c r="R551" s="173"/>
      <c r="S551" s="173"/>
      <c r="T551" s="2"/>
    </row>
    <row r="552" spans="1:20" ht="54" customHeight="1" x14ac:dyDescent="0.25">
      <c r="A552" s="19" t="s">
        <v>538</v>
      </c>
      <c r="B552" s="20" t="s">
        <v>257</v>
      </c>
      <c r="C552" s="20">
        <v>2014</v>
      </c>
      <c r="D552" s="21">
        <v>139.5</v>
      </c>
      <c r="E552" s="21">
        <v>139.5</v>
      </c>
      <c r="F552" s="21">
        <v>0</v>
      </c>
      <c r="G552" s="21">
        <v>0</v>
      </c>
      <c r="H552" s="21">
        <v>0</v>
      </c>
      <c r="I552" s="21">
        <v>0</v>
      </c>
      <c r="J552" s="21">
        <v>139.5</v>
      </c>
      <c r="K552" s="21">
        <v>139.5</v>
      </c>
      <c r="L552" s="21">
        <v>0</v>
      </c>
      <c r="M552" s="21">
        <v>0</v>
      </c>
      <c r="N552" s="21">
        <v>100</v>
      </c>
      <c r="O552" s="21">
        <v>100</v>
      </c>
      <c r="P552" s="177"/>
      <c r="Q552" s="174"/>
      <c r="R552" s="174"/>
      <c r="S552" s="174"/>
      <c r="T552" s="2"/>
    </row>
    <row r="553" spans="1:20" ht="28.5" customHeight="1" x14ac:dyDescent="0.25">
      <c r="A553" s="190" t="s">
        <v>539</v>
      </c>
      <c r="B553" s="193" t="s">
        <v>418</v>
      </c>
      <c r="C553" s="101">
        <v>2015</v>
      </c>
      <c r="D553" s="108">
        <f>SUM(D555+D557+D559+D561+D563+D565)</f>
        <v>28852.2</v>
      </c>
      <c r="E553" s="108">
        <f t="shared" ref="E553:M553" si="194">SUM(E555+E557+E559+E561+E563+E565)</f>
        <v>28851.8</v>
      </c>
      <c r="F553" s="108">
        <f t="shared" si="194"/>
        <v>0</v>
      </c>
      <c r="G553" s="108">
        <f t="shared" si="194"/>
        <v>0</v>
      </c>
      <c r="H553" s="108">
        <f t="shared" si="194"/>
        <v>14173.9</v>
      </c>
      <c r="I553" s="108">
        <f t="shared" si="194"/>
        <v>14173.8</v>
      </c>
      <c r="J553" s="108">
        <f t="shared" si="194"/>
        <v>14678.3</v>
      </c>
      <c r="K553" s="108">
        <f t="shared" si="194"/>
        <v>14678</v>
      </c>
      <c r="L553" s="108">
        <f t="shared" si="194"/>
        <v>0</v>
      </c>
      <c r="M553" s="108">
        <f t="shared" si="194"/>
        <v>0</v>
      </c>
      <c r="N553" s="108">
        <v>100</v>
      </c>
      <c r="O553" s="108">
        <v>100</v>
      </c>
      <c r="P553" s="172" t="s">
        <v>22</v>
      </c>
      <c r="Q553" s="172" t="s">
        <v>22</v>
      </c>
      <c r="R553" s="172" t="s">
        <v>22</v>
      </c>
      <c r="S553" s="172" t="s">
        <v>22</v>
      </c>
      <c r="T553" s="2"/>
    </row>
    <row r="554" spans="1:20" ht="28.5" customHeight="1" x14ac:dyDescent="0.25">
      <c r="A554" s="192"/>
      <c r="B554" s="195"/>
      <c r="C554" s="101">
        <v>2016</v>
      </c>
      <c r="D554" s="108">
        <f>SUM(D556+D558+D560+D562+D564+D566)</f>
        <v>38405.799999999996</v>
      </c>
      <c r="E554" s="108">
        <f t="shared" ref="E554:M554" si="195">SUM(E556+E558+E560+E562+E564+E566)</f>
        <v>38405.1</v>
      </c>
      <c r="F554" s="108">
        <f t="shared" si="195"/>
        <v>0</v>
      </c>
      <c r="G554" s="108">
        <f t="shared" si="195"/>
        <v>0</v>
      </c>
      <c r="H554" s="108">
        <f t="shared" si="195"/>
        <v>5000</v>
      </c>
      <c r="I554" s="108">
        <f t="shared" si="195"/>
        <v>5000</v>
      </c>
      <c r="J554" s="108">
        <f t="shared" si="195"/>
        <v>33405.799999999996</v>
      </c>
      <c r="K554" s="108">
        <f t="shared" si="195"/>
        <v>33405.1</v>
      </c>
      <c r="L554" s="108">
        <f t="shared" si="195"/>
        <v>0</v>
      </c>
      <c r="M554" s="108">
        <f t="shared" si="195"/>
        <v>0</v>
      </c>
      <c r="N554" s="108">
        <v>100</v>
      </c>
      <c r="O554" s="108">
        <v>100</v>
      </c>
      <c r="P554" s="174"/>
      <c r="Q554" s="174"/>
      <c r="R554" s="174"/>
      <c r="S554" s="174"/>
      <c r="T554" s="2"/>
    </row>
    <row r="555" spans="1:20" ht="53.25" customHeight="1" x14ac:dyDescent="0.25">
      <c r="A555" s="190"/>
      <c r="B555" s="234" t="s">
        <v>446</v>
      </c>
      <c r="C555" s="8">
        <v>2015</v>
      </c>
      <c r="D555" s="93">
        <v>419.3</v>
      </c>
      <c r="E555" s="93">
        <v>419.4</v>
      </c>
      <c r="F555" s="93">
        <v>0</v>
      </c>
      <c r="G555" s="93">
        <v>0</v>
      </c>
      <c r="H555" s="93">
        <v>0</v>
      </c>
      <c r="I555" s="93">
        <v>0</v>
      </c>
      <c r="J555" s="93">
        <v>419.3</v>
      </c>
      <c r="K555" s="93">
        <v>419.4</v>
      </c>
      <c r="L555" s="93">
        <v>0</v>
      </c>
      <c r="M555" s="93">
        <v>0</v>
      </c>
      <c r="N555" s="93">
        <v>100</v>
      </c>
      <c r="O555" s="93">
        <v>100</v>
      </c>
      <c r="P555" s="119" t="s">
        <v>258</v>
      </c>
      <c r="Q555" s="118">
        <v>37.200000000000003</v>
      </c>
      <c r="R555" s="118">
        <v>37.200000000000003</v>
      </c>
      <c r="S555" s="118">
        <v>100</v>
      </c>
      <c r="T555" s="2"/>
    </row>
    <row r="556" spans="1:20" ht="53.25" customHeight="1" x14ac:dyDescent="0.25">
      <c r="A556" s="192"/>
      <c r="B556" s="236"/>
      <c r="C556" s="8">
        <v>2016</v>
      </c>
      <c r="D556" s="93">
        <v>564.9</v>
      </c>
      <c r="E556" s="93">
        <v>564.9</v>
      </c>
      <c r="F556" s="93">
        <v>0</v>
      </c>
      <c r="G556" s="93">
        <v>0</v>
      </c>
      <c r="H556" s="93">
        <v>0</v>
      </c>
      <c r="I556" s="93">
        <v>0</v>
      </c>
      <c r="J556" s="93">
        <v>564.9</v>
      </c>
      <c r="K556" s="93">
        <v>564.9</v>
      </c>
      <c r="L556" s="93">
        <v>0</v>
      </c>
      <c r="M556" s="93">
        <v>0</v>
      </c>
      <c r="N556" s="93">
        <v>100</v>
      </c>
      <c r="O556" s="93">
        <v>100</v>
      </c>
      <c r="P556" s="129" t="s">
        <v>258</v>
      </c>
      <c r="Q556" s="127">
        <v>37.4</v>
      </c>
      <c r="R556" s="127">
        <v>37.4</v>
      </c>
      <c r="S556" s="127">
        <v>100</v>
      </c>
      <c r="T556" s="2"/>
    </row>
    <row r="557" spans="1:20" ht="68.25" customHeight="1" x14ac:dyDescent="0.25">
      <c r="A557" s="190"/>
      <c r="B557" s="234" t="s">
        <v>447</v>
      </c>
      <c r="C557" s="8">
        <v>2015</v>
      </c>
      <c r="D557" s="93">
        <v>307.3</v>
      </c>
      <c r="E557" s="93">
        <v>306.39999999999998</v>
      </c>
      <c r="F557" s="93">
        <v>0</v>
      </c>
      <c r="G557" s="93">
        <v>0</v>
      </c>
      <c r="H557" s="93">
        <v>0</v>
      </c>
      <c r="I557" s="93">
        <v>0</v>
      </c>
      <c r="J557" s="93">
        <v>307.3</v>
      </c>
      <c r="K557" s="93">
        <v>306.39999999999998</v>
      </c>
      <c r="L557" s="93">
        <v>0</v>
      </c>
      <c r="M557" s="93">
        <v>0</v>
      </c>
      <c r="N557" s="93">
        <v>100</v>
      </c>
      <c r="O557" s="93">
        <v>97.7</v>
      </c>
      <c r="P557" s="119" t="s">
        <v>258</v>
      </c>
      <c r="Q557" s="118">
        <v>37.200000000000003</v>
      </c>
      <c r="R557" s="118">
        <v>37.200000000000003</v>
      </c>
      <c r="S557" s="118">
        <v>100</v>
      </c>
      <c r="T557" s="2"/>
    </row>
    <row r="558" spans="1:20" ht="53.25" customHeight="1" x14ac:dyDescent="0.25">
      <c r="A558" s="192"/>
      <c r="B558" s="236"/>
      <c r="C558" s="8">
        <v>2016</v>
      </c>
      <c r="D558" s="93">
        <v>115.7</v>
      </c>
      <c r="E558" s="93">
        <v>115.7</v>
      </c>
      <c r="F558" s="93">
        <v>0</v>
      </c>
      <c r="G558" s="93">
        <v>0</v>
      </c>
      <c r="H558" s="93">
        <v>0</v>
      </c>
      <c r="I558" s="93">
        <v>0</v>
      </c>
      <c r="J558" s="93">
        <v>115.7</v>
      </c>
      <c r="K558" s="93">
        <v>115.7</v>
      </c>
      <c r="L558" s="93">
        <v>0</v>
      </c>
      <c r="M558" s="93">
        <v>0</v>
      </c>
      <c r="N558" s="93">
        <v>100</v>
      </c>
      <c r="O558" s="93">
        <v>100</v>
      </c>
      <c r="P558" s="129" t="s">
        <v>258</v>
      </c>
      <c r="Q558" s="127">
        <v>37.4</v>
      </c>
      <c r="R558" s="127">
        <v>37.4</v>
      </c>
      <c r="S558" s="127">
        <v>100</v>
      </c>
      <c r="T558" s="2"/>
    </row>
    <row r="559" spans="1:20" ht="54.75" customHeight="1" x14ac:dyDescent="0.25">
      <c r="A559" s="190"/>
      <c r="B559" s="234" t="s">
        <v>448</v>
      </c>
      <c r="C559" s="8">
        <v>2015</v>
      </c>
      <c r="D559" s="93">
        <v>200</v>
      </c>
      <c r="E559" s="93">
        <v>200.6</v>
      </c>
      <c r="F559" s="93">
        <v>0</v>
      </c>
      <c r="G559" s="93">
        <v>0</v>
      </c>
      <c r="H559" s="93">
        <v>0</v>
      </c>
      <c r="I559" s="93">
        <v>0</v>
      </c>
      <c r="J559" s="93">
        <v>200</v>
      </c>
      <c r="K559" s="93">
        <v>200.6</v>
      </c>
      <c r="L559" s="93">
        <v>0</v>
      </c>
      <c r="M559" s="93">
        <v>0</v>
      </c>
      <c r="N559" s="93">
        <v>100</v>
      </c>
      <c r="O559" s="93">
        <v>100</v>
      </c>
      <c r="P559" s="119" t="s">
        <v>258</v>
      </c>
      <c r="Q559" s="118">
        <v>37.200000000000003</v>
      </c>
      <c r="R559" s="118">
        <v>37.200000000000003</v>
      </c>
      <c r="S559" s="118">
        <v>100</v>
      </c>
      <c r="T559" s="2"/>
    </row>
    <row r="560" spans="1:20" ht="54.75" customHeight="1" x14ac:dyDescent="0.25">
      <c r="A560" s="192"/>
      <c r="B560" s="236"/>
      <c r="C560" s="8">
        <v>2016</v>
      </c>
      <c r="D560" s="93">
        <v>383.6</v>
      </c>
      <c r="E560" s="93">
        <v>383.6</v>
      </c>
      <c r="F560" s="93">
        <v>0</v>
      </c>
      <c r="G560" s="93">
        <v>0</v>
      </c>
      <c r="H560" s="93">
        <v>0</v>
      </c>
      <c r="I560" s="93">
        <v>0</v>
      </c>
      <c r="J560" s="93">
        <v>383.6</v>
      </c>
      <c r="K560" s="93">
        <v>383.6</v>
      </c>
      <c r="L560" s="93">
        <v>0</v>
      </c>
      <c r="M560" s="93">
        <v>0</v>
      </c>
      <c r="N560" s="93">
        <v>100</v>
      </c>
      <c r="O560" s="93">
        <v>100</v>
      </c>
      <c r="P560" s="129" t="s">
        <v>258</v>
      </c>
      <c r="Q560" s="127">
        <v>37.4</v>
      </c>
      <c r="R560" s="127">
        <v>37.4</v>
      </c>
      <c r="S560" s="127">
        <v>100</v>
      </c>
      <c r="T560" s="2"/>
    </row>
    <row r="561" spans="1:20" ht="55.5" customHeight="1" x14ac:dyDescent="0.25">
      <c r="A561" s="190"/>
      <c r="B561" s="234" t="s">
        <v>449</v>
      </c>
      <c r="C561" s="8">
        <v>2015</v>
      </c>
      <c r="D561" s="93">
        <v>96.3</v>
      </c>
      <c r="E561" s="93">
        <v>96.2</v>
      </c>
      <c r="F561" s="93">
        <v>0</v>
      </c>
      <c r="G561" s="93">
        <v>0</v>
      </c>
      <c r="H561" s="93">
        <v>0</v>
      </c>
      <c r="I561" s="93">
        <v>0</v>
      </c>
      <c r="J561" s="93">
        <v>96.3</v>
      </c>
      <c r="K561" s="93">
        <v>96.2</v>
      </c>
      <c r="L561" s="93">
        <v>0</v>
      </c>
      <c r="M561" s="93">
        <v>0</v>
      </c>
      <c r="N561" s="93">
        <v>100</v>
      </c>
      <c r="O561" s="93">
        <v>100</v>
      </c>
      <c r="P561" s="119" t="s">
        <v>258</v>
      </c>
      <c r="Q561" s="118">
        <v>37.200000000000003</v>
      </c>
      <c r="R561" s="118">
        <v>37.200000000000003</v>
      </c>
      <c r="S561" s="118">
        <v>100</v>
      </c>
      <c r="T561" s="2"/>
    </row>
    <row r="562" spans="1:20" ht="55.5" customHeight="1" x14ac:dyDescent="0.25">
      <c r="A562" s="192"/>
      <c r="B562" s="236"/>
      <c r="C562" s="8">
        <v>2016</v>
      </c>
      <c r="D562" s="93">
        <v>214</v>
      </c>
      <c r="E562" s="93">
        <v>213.3</v>
      </c>
      <c r="F562" s="93">
        <v>0</v>
      </c>
      <c r="G562" s="93">
        <v>0</v>
      </c>
      <c r="H562" s="93">
        <v>0</v>
      </c>
      <c r="I562" s="93">
        <v>0</v>
      </c>
      <c r="J562" s="93">
        <v>214</v>
      </c>
      <c r="K562" s="93">
        <v>213.3</v>
      </c>
      <c r="L562" s="93">
        <v>0</v>
      </c>
      <c r="M562" s="93">
        <v>0</v>
      </c>
      <c r="N562" s="93">
        <v>100</v>
      </c>
      <c r="O562" s="93">
        <v>100</v>
      </c>
      <c r="P562" s="129" t="s">
        <v>258</v>
      </c>
      <c r="Q562" s="127">
        <v>37.4</v>
      </c>
      <c r="R562" s="127">
        <v>37.4</v>
      </c>
      <c r="S562" s="127">
        <v>100</v>
      </c>
      <c r="T562" s="2"/>
    </row>
    <row r="563" spans="1:20" ht="56.25" customHeight="1" x14ac:dyDescent="0.25">
      <c r="A563" s="190"/>
      <c r="B563" s="234" t="s">
        <v>450</v>
      </c>
      <c r="C563" s="8">
        <v>2015</v>
      </c>
      <c r="D563" s="93">
        <v>27829.3</v>
      </c>
      <c r="E563" s="93">
        <v>27829.200000000001</v>
      </c>
      <c r="F563" s="93">
        <v>0</v>
      </c>
      <c r="G563" s="93">
        <v>0</v>
      </c>
      <c r="H563" s="93">
        <v>14173.9</v>
      </c>
      <c r="I563" s="93">
        <v>14173.8</v>
      </c>
      <c r="J563" s="93">
        <v>13655.4</v>
      </c>
      <c r="K563" s="93">
        <v>13655.4</v>
      </c>
      <c r="L563" s="93">
        <v>0</v>
      </c>
      <c r="M563" s="93">
        <v>0</v>
      </c>
      <c r="N563" s="93">
        <v>100</v>
      </c>
      <c r="O563" s="93">
        <v>100</v>
      </c>
      <c r="P563" s="119" t="s">
        <v>258</v>
      </c>
      <c r="Q563" s="118">
        <v>37.200000000000003</v>
      </c>
      <c r="R563" s="118">
        <v>37.200000000000003</v>
      </c>
      <c r="S563" s="118">
        <v>100</v>
      </c>
      <c r="T563" s="2"/>
    </row>
    <row r="564" spans="1:20" ht="56.25" customHeight="1" x14ac:dyDescent="0.25">
      <c r="A564" s="192"/>
      <c r="B564" s="236"/>
      <c r="C564" s="8">
        <v>2016</v>
      </c>
      <c r="D564" s="93">
        <v>37087.599999999999</v>
      </c>
      <c r="E564" s="93">
        <v>37087.599999999999</v>
      </c>
      <c r="F564" s="93">
        <v>0</v>
      </c>
      <c r="G564" s="93">
        <v>0</v>
      </c>
      <c r="H564" s="93">
        <v>5000</v>
      </c>
      <c r="I564" s="93">
        <v>5000</v>
      </c>
      <c r="J564" s="93">
        <v>32087.599999999999</v>
      </c>
      <c r="K564" s="93">
        <v>32087.599999999999</v>
      </c>
      <c r="L564" s="93">
        <v>0</v>
      </c>
      <c r="M564" s="93">
        <v>0</v>
      </c>
      <c r="N564" s="93">
        <v>100</v>
      </c>
      <c r="O564" s="93">
        <v>100</v>
      </c>
      <c r="P564" s="129" t="s">
        <v>258</v>
      </c>
      <c r="Q564" s="127">
        <v>37.4</v>
      </c>
      <c r="R564" s="127">
        <v>37.4</v>
      </c>
      <c r="S564" s="127">
        <v>100</v>
      </c>
      <c r="T564" s="2"/>
    </row>
    <row r="565" spans="1:20" ht="54" customHeight="1" x14ac:dyDescent="0.25">
      <c r="A565" s="190"/>
      <c r="B565" s="234" t="s">
        <v>451</v>
      </c>
      <c r="C565" s="8">
        <v>2015</v>
      </c>
      <c r="D565" s="93">
        <v>0</v>
      </c>
      <c r="E565" s="93">
        <v>0</v>
      </c>
      <c r="F565" s="93">
        <v>0</v>
      </c>
      <c r="G565" s="93">
        <v>0</v>
      </c>
      <c r="H565" s="93">
        <v>0</v>
      </c>
      <c r="I565" s="93">
        <v>0</v>
      </c>
      <c r="J565" s="93">
        <v>0</v>
      </c>
      <c r="K565" s="93">
        <v>0</v>
      </c>
      <c r="L565" s="93">
        <v>0</v>
      </c>
      <c r="M565" s="93">
        <v>0</v>
      </c>
      <c r="N565" s="93">
        <v>0</v>
      </c>
      <c r="O565" s="93">
        <v>0</v>
      </c>
      <c r="P565" s="119" t="s">
        <v>258</v>
      </c>
      <c r="Q565" s="118">
        <v>37.200000000000003</v>
      </c>
      <c r="R565" s="118">
        <v>37.200000000000003</v>
      </c>
      <c r="S565" s="118">
        <v>100</v>
      </c>
      <c r="T565" s="2"/>
    </row>
    <row r="566" spans="1:20" ht="54" customHeight="1" x14ac:dyDescent="0.25">
      <c r="A566" s="192"/>
      <c r="B566" s="236"/>
      <c r="C566" s="8">
        <v>2016</v>
      </c>
      <c r="D566" s="93">
        <v>40</v>
      </c>
      <c r="E566" s="93">
        <v>40</v>
      </c>
      <c r="F566" s="93">
        <v>0</v>
      </c>
      <c r="G566" s="93">
        <v>0</v>
      </c>
      <c r="H566" s="93">
        <v>0</v>
      </c>
      <c r="I566" s="93">
        <v>0</v>
      </c>
      <c r="J566" s="93">
        <v>40</v>
      </c>
      <c r="K566" s="93">
        <v>40</v>
      </c>
      <c r="L566" s="93">
        <v>0</v>
      </c>
      <c r="M566" s="93">
        <v>0</v>
      </c>
      <c r="N566" s="93">
        <v>100</v>
      </c>
      <c r="O566" s="93">
        <v>100</v>
      </c>
      <c r="P566" s="129" t="s">
        <v>258</v>
      </c>
      <c r="Q566" s="127">
        <v>37.4</v>
      </c>
      <c r="R566" s="127">
        <v>37.4</v>
      </c>
      <c r="S566" s="131"/>
      <c r="T566" s="2"/>
    </row>
    <row r="567" spans="1:20" ht="27" customHeight="1" x14ac:dyDescent="0.25">
      <c r="A567" s="239" t="s">
        <v>240</v>
      </c>
      <c r="B567" s="242" t="s">
        <v>260</v>
      </c>
      <c r="C567" s="13" t="s">
        <v>455</v>
      </c>
      <c r="D567" s="14">
        <f>SUM(D568:D570)</f>
        <v>536556.72999999986</v>
      </c>
      <c r="E567" s="14">
        <f t="shared" ref="E567:M567" si="196">SUM(E568:E570)</f>
        <v>617445.11</v>
      </c>
      <c r="F567" s="14">
        <f t="shared" si="196"/>
        <v>0</v>
      </c>
      <c r="G567" s="14">
        <f t="shared" si="196"/>
        <v>0</v>
      </c>
      <c r="H567" s="14">
        <f t="shared" si="196"/>
        <v>236389.49</v>
      </c>
      <c r="I567" s="14">
        <f t="shared" si="196"/>
        <v>235809.88999999998</v>
      </c>
      <c r="J567" s="14">
        <f t="shared" si="196"/>
        <v>300167.24</v>
      </c>
      <c r="K567" s="14">
        <f t="shared" si="196"/>
        <v>381635.22000000003</v>
      </c>
      <c r="L567" s="14">
        <f t="shared" si="196"/>
        <v>0</v>
      </c>
      <c r="M567" s="14">
        <f t="shared" si="196"/>
        <v>0</v>
      </c>
      <c r="N567" s="14">
        <v>100</v>
      </c>
      <c r="O567" s="14">
        <v>115.08</v>
      </c>
      <c r="P567" s="207" t="s">
        <v>22</v>
      </c>
      <c r="Q567" s="207" t="s">
        <v>22</v>
      </c>
      <c r="R567" s="207" t="s">
        <v>22</v>
      </c>
      <c r="S567" s="207" t="s">
        <v>22</v>
      </c>
      <c r="T567" s="2"/>
    </row>
    <row r="568" spans="1:20" ht="21" customHeight="1" x14ac:dyDescent="0.25">
      <c r="A568" s="240"/>
      <c r="B568" s="243"/>
      <c r="C568" s="12">
        <v>2014</v>
      </c>
      <c r="D568" s="14">
        <f>SUM(D572+D580+D584)</f>
        <v>535712.12999999989</v>
      </c>
      <c r="E568" s="14">
        <f t="shared" ref="E568:M568" si="197">SUM(E572+E580+E584)</f>
        <v>522775.51</v>
      </c>
      <c r="F568" s="14">
        <f t="shared" si="197"/>
        <v>0</v>
      </c>
      <c r="G568" s="14">
        <f t="shared" si="197"/>
        <v>0</v>
      </c>
      <c r="H568" s="14">
        <f t="shared" si="197"/>
        <v>235809.99</v>
      </c>
      <c r="I568" s="14">
        <f t="shared" si="197"/>
        <v>235809.88999999998</v>
      </c>
      <c r="J568" s="14">
        <f t="shared" si="197"/>
        <v>299902.14</v>
      </c>
      <c r="K568" s="14">
        <f t="shared" si="197"/>
        <v>286965.62</v>
      </c>
      <c r="L568" s="14">
        <f t="shared" si="197"/>
        <v>0</v>
      </c>
      <c r="M568" s="14">
        <f t="shared" si="197"/>
        <v>0</v>
      </c>
      <c r="N568" s="14">
        <v>100</v>
      </c>
      <c r="O568" s="14">
        <v>97.59</v>
      </c>
      <c r="P568" s="208"/>
      <c r="Q568" s="208"/>
      <c r="R568" s="208"/>
      <c r="S568" s="208"/>
      <c r="T568" s="2"/>
    </row>
    <row r="569" spans="1:20" ht="22.5" customHeight="1" x14ac:dyDescent="0.25">
      <c r="A569" s="240"/>
      <c r="B569" s="243"/>
      <c r="C569" s="12">
        <v>2015</v>
      </c>
      <c r="D569" s="14">
        <f>SUM(D573+D581)</f>
        <v>610</v>
      </c>
      <c r="E569" s="14">
        <f t="shared" ref="E569:M569" si="198">SUM(E573+E581)</f>
        <v>94435.199999999997</v>
      </c>
      <c r="F569" s="14">
        <f t="shared" si="198"/>
        <v>0</v>
      </c>
      <c r="G569" s="14">
        <f t="shared" si="198"/>
        <v>0</v>
      </c>
      <c r="H569" s="14">
        <f t="shared" si="198"/>
        <v>579.5</v>
      </c>
      <c r="I569" s="14">
        <f t="shared" si="198"/>
        <v>0</v>
      </c>
      <c r="J569" s="14">
        <f t="shared" si="198"/>
        <v>30.5</v>
      </c>
      <c r="K569" s="14">
        <f t="shared" si="198"/>
        <v>94435.199999999997</v>
      </c>
      <c r="L569" s="14">
        <f t="shared" si="198"/>
        <v>0</v>
      </c>
      <c r="M569" s="14">
        <f t="shared" si="198"/>
        <v>0</v>
      </c>
      <c r="N569" s="14">
        <v>100</v>
      </c>
      <c r="O569" s="14" t="s">
        <v>419</v>
      </c>
      <c r="P569" s="208"/>
      <c r="Q569" s="208"/>
      <c r="R569" s="208"/>
      <c r="S569" s="208"/>
      <c r="T569" s="2"/>
    </row>
    <row r="570" spans="1:20" ht="22.5" customHeight="1" x14ac:dyDescent="0.25">
      <c r="A570" s="241"/>
      <c r="B570" s="244"/>
      <c r="C570" s="12">
        <v>2016</v>
      </c>
      <c r="D570" s="14">
        <f>SUM(D574)</f>
        <v>234.6</v>
      </c>
      <c r="E570" s="14">
        <f t="shared" ref="E570:M570" si="199">SUM(E574)</f>
        <v>234.39999999999998</v>
      </c>
      <c r="F570" s="14">
        <f t="shared" si="199"/>
        <v>0</v>
      </c>
      <c r="G570" s="14">
        <f t="shared" si="199"/>
        <v>0</v>
      </c>
      <c r="H570" s="14">
        <f t="shared" si="199"/>
        <v>0</v>
      </c>
      <c r="I570" s="14">
        <f t="shared" si="199"/>
        <v>0</v>
      </c>
      <c r="J570" s="14">
        <f t="shared" si="199"/>
        <v>234.6</v>
      </c>
      <c r="K570" s="14">
        <f t="shared" si="199"/>
        <v>234.39999999999998</v>
      </c>
      <c r="L570" s="14">
        <f t="shared" si="199"/>
        <v>0</v>
      </c>
      <c r="M570" s="14">
        <f t="shared" si="199"/>
        <v>0</v>
      </c>
      <c r="N570" s="14">
        <v>100</v>
      </c>
      <c r="O570" s="14">
        <v>100</v>
      </c>
      <c r="P570" s="209"/>
      <c r="Q570" s="209"/>
      <c r="R570" s="209"/>
      <c r="S570" s="209"/>
      <c r="T570" s="2"/>
    </row>
    <row r="571" spans="1:20" ht="24.75" customHeight="1" x14ac:dyDescent="0.25">
      <c r="A571" s="199" t="s">
        <v>242</v>
      </c>
      <c r="B571" s="202" t="s">
        <v>262</v>
      </c>
      <c r="C571" s="17" t="s">
        <v>455</v>
      </c>
      <c r="D571" s="18">
        <f>SUM(D572:D574)</f>
        <v>532002.55999999994</v>
      </c>
      <c r="E571" s="18">
        <f t="shared" ref="E571:M571" si="200">SUM(E572:E574)</f>
        <v>613500.94000000006</v>
      </c>
      <c r="F571" s="18">
        <f t="shared" si="200"/>
        <v>0</v>
      </c>
      <c r="G571" s="18">
        <f t="shared" si="200"/>
        <v>0</v>
      </c>
      <c r="H571" s="18">
        <f t="shared" si="200"/>
        <v>232080.4</v>
      </c>
      <c r="I571" s="18">
        <f t="shared" si="200"/>
        <v>232080.3</v>
      </c>
      <c r="J571" s="18">
        <f t="shared" si="200"/>
        <v>299922.15999999997</v>
      </c>
      <c r="K571" s="18">
        <f t="shared" si="200"/>
        <v>381420.64</v>
      </c>
      <c r="L571" s="18">
        <f t="shared" si="200"/>
        <v>0</v>
      </c>
      <c r="M571" s="18">
        <f t="shared" si="200"/>
        <v>0</v>
      </c>
      <c r="N571" s="18">
        <v>100</v>
      </c>
      <c r="O571" s="18">
        <v>115.32</v>
      </c>
      <c r="P571" s="210" t="s">
        <v>22</v>
      </c>
      <c r="Q571" s="210" t="s">
        <v>22</v>
      </c>
      <c r="R571" s="210" t="s">
        <v>22</v>
      </c>
      <c r="S571" s="210" t="s">
        <v>22</v>
      </c>
      <c r="T571" s="2"/>
    </row>
    <row r="572" spans="1:20" ht="22.5" customHeight="1" x14ac:dyDescent="0.25">
      <c r="A572" s="200"/>
      <c r="B572" s="203"/>
      <c r="C572" s="16">
        <v>2014</v>
      </c>
      <c r="D572" s="18">
        <f>SUM(D575)</f>
        <v>531767.96</v>
      </c>
      <c r="E572" s="18">
        <f t="shared" ref="E572:M572" si="201">SUM(E575)</f>
        <v>518831.34</v>
      </c>
      <c r="F572" s="18">
        <f t="shared" si="201"/>
        <v>0</v>
      </c>
      <c r="G572" s="18">
        <f t="shared" si="201"/>
        <v>0</v>
      </c>
      <c r="H572" s="18">
        <f t="shared" si="201"/>
        <v>232080.4</v>
      </c>
      <c r="I572" s="18">
        <f t="shared" si="201"/>
        <v>232080.3</v>
      </c>
      <c r="J572" s="18">
        <f t="shared" si="201"/>
        <v>299687.56</v>
      </c>
      <c r="K572" s="18">
        <f t="shared" si="201"/>
        <v>286751.03999999998</v>
      </c>
      <c r="L572" s="18">
        <f t="shared" si="201"/>
        <v>0</v>
      </c>
      <c r="M572" s="18">
        <f t="shared" si="201"/>
        <v>0</v>
      </c>
      <c r="N572" s="18">
        <v>100</v>
      </c>
      <c r="O572" s="18">
        <v>97.57</v>
      </c>
      <c r="P572" s="211"/>
      <c r="Q572" s="211"/>
      <c r="R572" s="211"/>
      <c r="S572" s="211"/>
      <c r="T572" s="2"/>
    </row>
    <row r="573" spans="1:20" ht="24" customHeight="1" x14ac:dyDescent="0.25">
      <c r="A573" s="200"/>
      <c r="B573" s="203"/>
      <c r="C573" s="16">
        <v>2015</v>
      </c>
      <c r="D573" s="18">
        <f>SUM(D576)</f>
        <v>0</v>
      </c>
      <c r="E573" s="18">
        <f t="shared" ref="E573:M573" si="202">SUM(E576)</f>
        <v>94435.199999999997</v>
      </c>
      <c r="F573" s="18">
        <f t="shared" si="202"/>
        <v>0</v>
      </c>
      <c r="G573" s="18">
        <f t="shared" si="202"/>
        <v>0</v>
      </c>
      <c r="H573" s="18">
        <f t="shared" si="202"/>
        <v>0</v>
      </c>
      <c r="I573" s="18">
        <f t="shared" si="202"/>
        <v>0</v>
      </c>
      <c r="J573" s="18">
        <f t="shared" si="202"/>
        <v>0</v>
      </c>
      <c r="K573" s="18">
        <f t="shared" si="202"/>
        <v>94435.199999999997</v>
      </c>
      <c r="L573" s="18">
        <f t="shared" si="202"/>
        <v>0</v>
      </c>
      <c r="M573" s="18">
        <f t="shared" si="202"/>
        <v>0</v>
      </c>
      <c r="N573" s="18">
        <v>0</v>
      </c>
      <c r="O573" s="18">
        <v>100</v>
      </c>
      <c r="P573" s="211"/>
      <c r="Q573" s="211"/>
      <c r="R573" s="211"/>
      <c r="S573" s="211"/>
      <c r="T573" s="2"/>
    </row>
    <row r="574" spans="1:20" ht="24" customHeight="1" x14ac:dyDescent="0.25">
      <c r="A574" s="201"/>
      <c r="B574" s="204"/>
      <c r="C574" s="16">
        <v>2016</v>
      </c>
      <c r="D574" s="18">
        <f>SUM(D577+D578)</f>
        <v>234.6</v>
      </c>
      <c r="E574" s="18">
        <f t="shared" ref="E574:M574" si="203">SUM(E577+E578)</f>
        <v>234.39999999999998</v>
      </c>
      <c r="F574" s="18">
        <f t="shared" si="203"/>
        <v>0</v>
      </c>
      <c r="G574" s="18">
        <f t="shared" si="203"/>
        <v>0</v>
      </c>
      <c r="H574" s="18">
        <f t="shared" si="203"/>
        <v>0</v>
      </c>
      <c r="I574" s="18">
        <f t="shared" si="203"/>
        <v>0</v>
      </c>
      <c r="J574" s="18">
        <f t="shared" si="203"/>
        <v>234.6</v>
      </c>
      <c r="K574" s="18">
        <f t="shared" si="203"/>
        <v>234.39999999999998</v>
      </c>
      <c r="L574" s="18">
        <f t="shared" si="203"/>
        <v>0</v>
      </c>
      <c r="M574" s="18">
        <f t="shared" si="203"/>
        <v>0</v>
      </c>
      <c r="N574" s="18">
        <v>100</v>
      </c>
      <c r="O574" s="18">
        <v>100</v>
      </c>
      <c r="P574" s="212"/>
      <c r="Q574" s="212"/>
      <c r="R574" s="212"/>
      <c r="S574" s="212"/>
      <c r="T574" s="2"/>
    </row>
    <row r="575" spans="1:20" ht="68.25" customHeight="1" x14ac:dyDescent="0.25">
      <c r="A575" s="172" t="s">
        <v>540</v>
      </c>
      <c r="B575" s="234" t="s">
        <v>264</v>
      </c>
      <c r="C575" s="8">
        <v>2014</v>
      </c>
      <c r="D575" s="93">
        <v>531767.96</v>
      </c>
      <c r="E575" s="93">
        <v>518831.34</v>
      </c>
      <c r="F575" s="93">
        <v>0</v>
      </c>
      <c r="G575" s="93">
        <v>0</v>
      </c>
      <c r="H575" s="93">
        <v>232080.4</v>
      </c>
      <c r="I575" s="93">
        <v>232080.3</v>
      </c>
      <c r="J575" s="93">
        <v>299687.56</v>
      </c>
      <c r="K575" s="93">
        <v>286751.03999999998</v>
      </c>
      <c r="L575" s="93">
        <v>0</v>
      </c>
      <c r="M575" s="93">
        <v>0</v>
      </c>
      <c r="N575" s="93">
        <v>100</v>
      </c>
      <c r="O575" s="93">
        <v>97.57</v>
      </c>
      <c r="P575" s="245" t="s">
        <v>266</v>
      </c>
      <c r="Q575" s="172" t="s">
        <v>267</v>
      </c>
      <c r="R575" s="172" t="s">
        <v>267</v>
      </c>
      <c r="S575" s="172" t="s">
        <v>268</v>
      </c>
      <c r="T575" s="2"/>
    </row>
    <row r="576" spans="1:20" ht="66.75" customHeight="1" x14ac:dyDescent="0.25">
      <c r="A576" s="174"/>
      <c r="B576" s="236"/>
      <c r="C576" s="8">
        <v>2015</v>
      </c>
      <c r="D576" s="93">
        <v>0</v>
      </c>
      <c r="E576" s="93">
        <v>94435.199999999997</v>
      </c>
      <c r="F576" s="93">
        <v>0</v>
      </c>
      <c r="G576" s="93">
        <v>0</v>
      </c>
      <c r="H576" s="93">
        <v>0</v>
      </c>
      <c r="I576" s="93">
        <v>0</v>
      </c>
      <c r="J576" s="93">
        <v>0</v>
      </c>
      <c r="K576" s="93">
        <v>94435.199999999997</v>
      </c>
      <c r="L576" s="93">
        <v>0</v>
      </c>
      <c r="M576" s="93">
        <v>0</v>
      </c>
      <c r="N576" s="93">
        <v>0</v>
      </c>
      <c r="O576" s="93">
        <v>100</v>
      </c>
      <c r="P576" s="246"/>
      <c r="Q576" s="174"/>
      <c r="R576" s="174"/>
      <c r="S576" s="174"/>
      <c r="T576" s="2"/>
    </row>
    <row r="577" spans="1:20" ht="43.5" customHeight="1" x14ac:dyDescent="0.25">
      <c r="A577" s="131" t="s">
        <v>541</v>
      </c>
      <c r="B577" s="134" t="s">
        <v>542</v>
      </c>
      <c r="C577" s="8">
        <v>2016</v>
      </c>
      <c r="D577" s="93">
        <v>146.6</v>
      </c>
      <c r="E577" s="93">
        <v>146.6</v>
      </c>
      <c r="F577" s="93">
        <v>0</v>
      </c>
      <c r="G577" s="93">
        <v>0</v>
      </c>
      <c r="H577" s="93">
        <v>0</v>
      </c>
      <c r="I577" s="93">
        <v>0</v>
      </c>
      <c r="J577" s="93">
        <v>146.6</v>
      </c>
      <c r="K577" s="93">
        <v>146.6</v>
      </c>
      <c r="L577" s="93">
        <v>0</v>
      </c>
      <c r="M577" s="93">
        <v>0</v>
      </c>
      <c r="N577" s="93">
        <v>100</v>
      </c>
      <c r="O577" s="93">
        <v>100</v>
      </c>
      <c r="P577" s="168" t="s">
        <v>543</v>
      </c>
      <c r="Q577" s="131">
        <v>71.400000000000006</v>
      </c>
      <c r="R577" s="131">
        <v>76.900000000000006</v>
      </c>
      <c r="S577" s="131">
        <v>107.7</v>
      </c>
      <c r="T577" s="2"/>
    </row>
    <row r="578" spans="1:20" ht="55.5" customHeight="1" x14ac:dyDescent="0.25">
      <c r="A578" s="143" t="s">
        <v>544</v>
      </c>
      <c r="B578" s="37" t="s">
        <v>545</v>
      </c>
      <c r="C578" s="8">
        <v>2016</v>
      </c>
      <c r="D578" s="93">
        <v>88</v>
      </c>
      <c r="E578" s="93">
        <v>87.8</v>
      </c>
      <c r="F578" s="93">
        <v>0</v>
      </c>
      <c r="G578" s="93">
        <v>0</v>
      </c>
      <c r="H578" s="93">
        <v>0</v>
      </c>
      <c r="I578" s="93">
        <v>0</v>
      </c>
      <c r="J578" s="93">
        <v>88</v>
      </c>
      <c r="K578" s="93">
        <v>87.8</v>
      </c>
      <c r="L578" s="93">
        <v>0</v>
      </c>
      <c r="M578" s="93">
        <v>0</v>
      </c>
      <c r="N578" s="93">
        <v>100</v>
      </c>
      <c r="O578" s="93">
        <v>100</v>
      </c>
      <c r="P578" s="169" t="s">
        <v>367</v>
      </c>
      <c r="Q578" s="143" t="s">
        <v>367</v>
      </c>
      <c r="R578" s="143" t="s">
        <v>367</v>
      </c>
      <c r="S578" s="143" t="s">
        <v>367</v>
      </c>
      <c r="T578" s="2"/>
    </row>
    <row r="579" spans="1:20" ht="25.5" customHeight="1" x14ac:dyDescent="0.25">
      <c r="A579" s="199" t="s">
        <v>250</v>
      </c>
      <c r="B579" s="202" t="s">
        <v>270</v>
      </c>
      <c r="C579" s="17" t="s">
        <v>355</v>
      </c>
      <c r="D579" s="18">
        <f>SUM(D580:D581)</f>
        <v>2226.73</v>
      </c>
      <c r="E579" s="18">
        <f t="shared" ref="E579:M579" si="204">SUM(E580:E581)</f>
        <v>1616.73</v>
      </c>
      <c r="F579" s="18">
        <f t="shared" si="204"/>
        <v>0</v>
      </c>
      <c r="G579" s="18">
        <f t="shared" si="204"/>
        <v>0</v>
      </c>
      <c r="H579" s="18">
        <f t="shared" si="204"/>
        <v>2098.02</v>
      </c>
      <c r="I579" s="18">
        <f t="shared" si="204"/>
        <v>1518.52</v>
      </c>
      <c r="J579" s="18">
        <f t="shared" si="204"/>
        <v>128.70999999999998</v>
      </c>
      <c r="K579" s="18">
        <f t="shared" si="204"/>
        <v>98.21</v>
      </c>
      <c r="L579" s="18">
        <f t="shared" si="204"/>
        <v>0</v>
      </c>
      <c r="M579" s="18">
        <f t="shared" si="204"/>
        <v>0</v>
      </c>
      <c r="N579" s="18">
        <v>100</v>
      </c>
      <c r="O579" s="18">
        <v>72.61</v>
      </c>
      <c r="P579" s="210" t="s">
        <v>22</v>
      </c>
      <c r="Q579" s="210" t="s">
        <v>22</v>
      </c>
      <c r="R579" s="210" t="s">
        <v>22</v>
      </c>
      <c r="S579" s="210" t="s">
        <v>22</v>
      </c>
      <c r="T579" s="2"/>
    </row>
    <row r="580" spans="1:20" ht="22.5" customHeight="1" x14ac:dyDescent="0.25">
      <c r="A580" s="200"/>
      <c r="B580" s="203"/>
      <c r="C580" s="16">
        <v>2014</v>
      </c>
      <c r="D580" s="18">
        <f>SUM(D582)</f>
        <v>1616.73</v>
      </c>
      <c r="E580" s="18">
        <f t="shared" ref="E580:M580" si="205">SUM(E582)</f>
        <v>1616.73</v>
      </c>
      <c r="F580" s="18">
        <f t="shared" si="205"/>
        <v>0</v>
      </c>
      <c r="G580" s="18">
        <f t="shared" si="205"/>
        <v>0</v>
      </c>
      <c r="H580" s="18">
        <f t="shared" si="205"/>
        <v>1518.52</v>
      </c>
      <c r="I580" s="18">
        <f t="shared" si="205"/>
        <v>1518.52</v>
      </c>
      <c r="J580" s="18">
        <f t="shared" si="205"/>
        <v>98.21</v>
      </c>
      <c r="K580" s="18">
        <f t="shared" si="205"/>
        <v>98.21</v>
      </c>
      <c r="L580" s="18">
        <f t="shared" si="205"/>
        <v>0</v>
      </c>
      <c r="M580" s="18">
        <f t="shared" si="205"/>
        <v>0</v>
      </c>
      <c r="N580" s="18">
        <v>100</v>
      </c>
      <c r="O580" s="18">
        <v>100</v>
      </c>
      <c r="P580" s="211"/>
      <c r="Q580" s="211"/>
      <c r="R580" s="211"/>
      <c r="S580" s="211"/>
      <c r="T580" s="2"/>
    </row>
    <row r="581" spans="1:20" ht="22.5" customHeight="1" x14ac:dyDescent="0.25">
      <c r="A581" s="201"/>
      <c r="B581" s="204"/>
      <c r="C581" s="16">
        <v>2015</v>
      </c>
      <c r="D581" s="18">
        <f>SUM(D583)</f>
        <v>610</v>
      </c>
      <c r="E581" s="18">
        <f t="shared" ref="E581:M581" si="206">SUM(E583)</f>
        <v>0</v>
      </c>
      <c r="F581" s="18">
        <f t="shared" si="206"/>
        <v>0</v>
      </c>
      <c r="G581" s="18">
        <f t="shared" si="206"/>
        <v>0</v>
      </c>
      <c r="H581" s="18">
        <f t="shared" si="206"/>
        <v>579.5</v>
      </c>
      <c r="I581" s="18">
        <f t="shared" si="206"/>
        <v>0</v>
      </c>
      <c r="J581" s="18">
        <f t="shared" si="206"/>
        <v>30.5</v>
      </c>
      <c r="K581" s="18">
        <f t="shared" si="206"/>
        <v>0</v>
      </c>
      <c r="L581" s="18">
        <f t="shared" si="206"/>
        <v>0</v>
      </c>
      <c r="M581" s="18">
        <f t="shared" si="206"/>
        <v>0</v>
      </c>
      <c r="N581" s="18">
        <v>100</v>
      </c>
      <c r="O581" s="18">
        <v>0</v>
      </c>
      <c r="P581" s="212"/>
      <c r="Q581" s="212"/>
      <c r="R581" s="212"/>
      <c r="S581" s="212"/>
      <c r="T581" s="2"/>
    </row>
    <row r="582" spans="1:20" ht="53.25" customHeight="1" x14ac:dyDescent="0.25">
      <c r="A582" s="172" t="s">
        <v>546</v>
      </c>
      <c r="B582" s="234" t="s">
        <v>272</v>
      </c>
      <c r="C582" s="23">
        <v>2014</v>
      </c>
      <c r="D582" s="24">
        <v>1616.73</v>
      </c>
      <c r="E582" s="24">
        <v>1616.73</v>
      </c>
      <c r="F582" s="24">
        <v>0</v>
      </c>
      <c r="G582" s="24">
        <v>0</v>
      </c>
      <c r="H582" s="24">
        <v>1518.52</v>
      </c>
      <c r="I582" s="24">
        <v>1518.52</v>
      </c>
      <c r="J582" s="24">
        <v>98.21</v>
      </c>
      <c r="K582" s="24">
        <v>98.21</v>
      </c>
      <c r="L582" s="24">
        <v>0</v>
      </c>
      <c r="M582" s="24">
        <v>0</v>
      </c>
      <c r="N582" s="24">
        <v>100</v>
      </c>
      <c r="O582" s="24">
        <v>100</v>
      </c>
      <c r="P582" s="32" t="s">
        <v>273</v>
      </c>
      <c r="Q582" s="28">
        <v>5</v>
      </c>
      <c r="R582" s="28">
        <v>5</v>
      </c>
      <c r="S582" s="28">
        <v>100</v>
      </c>
      <c r="T582" s="2"/>
    </row>
    <row r="583" spans="1:20" ht="53.25" customHeight="1" x14ac:dyDescent="0.25">
      <c r="A583" s="174"/>
      <c r="B583" s="236"/>
      <c r="C583" s="23">
        <v>2015</v>
      </c>
      <c r="D583" s="24">
        <v>610</v>
      </c>
      <c r="E583" s="24">
        <v>0</v>
      </c>
      <c r="F583" s="24">
        <v>0</v>
      </c>
      <c r="G583" s="24">
        <v>0</v>
      </c>
      <c r="H583" s="24">
        <v>579.5</v>
      </c>
      <c r="I583" s="24">
        <v>0</v>
      </c>
      <c r="J583" s="24">
        <v>30.5</v>
      </c>
      <c r="K583" s="24">
        <v>0</v>
      </c>
      <c r="L583" s="24">
        <v>0</v>
      </c>
      <c r="M583" s="24">
        <v>0</v>
      </c>
      <c r="N583" s="24">
        <v>100</v>
      </c>
      <c r="O583" s="24">
        <v>0</v>
      </c>
      <c r="P583" s="32" t="s">
        <v>273</v>
      </c>
      <c r="Q583" s="87">
        <v>14</v>
      </c>
      <c r="R583" s="87">
        <v>0</v>
      </c>
      <c r="S583" s="87">
        <v>0</v>
      </c>
      <c r="T583" s="2"/>
    </row>
    <row r="584" spans="1:20" ht="39" customHeight="1" x14ac:dyDescent="0.25">
      <c r="A584" s="15" t="s">
        <v>252</v>
      </c>
      <c r="B584" s="16" t="s">
        <v>334</v>
      </c>
      <c r="C584" s="16">
        <v>2014</v>
      </c>
      <c r="D584" s="18">
        <f>SUM(D585)</f>
        <v>2327.44</v>
      </c>
      <c r="E584" s="18">
        <f t="shared" ref="E584:M584" si="207">SUM(E585)</f>
        <v>2327.44</v>
      </c>
      <c r="F584" s="18">
        <f t="shared" si="207"/>
        <v>0</v>
      </c>
      <c r="G584" s="18">
        <f t="shared" si="207"/>
        <v>0</v>
      </c>
      <c r="H584" s="18">
        <f t="shared" si="207"/>
        <v>2211.0700000000002</v>
      </c>
      <c r="I584" s="18">
        <f t="shared" si="207"/>
        <v>2211.0700000000002</v>
      </c>
      <c r="J584" s="18">
        <f t="shared" si="207"/>
        <v>116.37</v>
      </c>
      <c r="K584" s="18">
        <f t="shared" si="207"/>
        <v>116.37</v>
      </c>
      <c r="L584" s="18">
        <f t="shared" si="207"/>
        <v>0</v>
      </c>
      <c r="M584" s="18">
        <f t="shared" si="207"/>
        <v>0</v>
      </c>
      <c r="N584" s="18">
        <v>100</v>
      </c>
      <c r="O584" s="18">
        <v>100</v>
      </c>
      <c r="P584" s="15" t="s">
        <v>22</v>
      </c>
      <c r="Q584" s="15" t="s">
        <v>22</v>
      </c>
      <c r="R584" s="15" t="s">
        <v>22</v>
      </c>
      <c r="S584" s="15" t="s">
        <v>22</v>
      </c>
      <c r="T584" s="2"/>
    </row>
    <row r="585" spans="1:20" ht="39.75" customHeight="1" x14ac:dyDescent="0.25">
      <c r="A585" s="28" t="s">
        <v>547</v>
      </c>
      <c r="B585" s="37" t="s">
        <v>335</v>
      </c>
      <c r="C585" s="23">
        <v>2014</v>
      </c>
      <c r="D585" s="24">
        <v>2327.44</v>
      </c>
      <c r="E585" s="24">
        <v>2327.44</v>
      </c>
      <c r="F585" s="24">
        <v>0</v>
      </c>
      <c r="G585" s="24">
        <v>0</v>
      </c>
      <c r="H585" s="24">
        <v>2211.0700000000002</v>
      </c>
      <c r="I585" s="24">
        <v>2211.0700000000002</v>
      </c>
      <c r="J585" s="24">
        <v>116.37</v>
      </c>
      <c r="K585" s="24">
        <v>116.37</v>
      </c>
      <c r="L585" s="24">
        <v>0</v>
      </c>
      <c r="M585" s="24">
        <v>0</v>
      </c>
      <c r="N585" s="24">
        <v>100</v>
      </c>
      <c r="O585" s="24">
        <v>100</v>
      </c>
      <c r="P585" s="32" t="s">
        <v>336</v>
      </c>
      <c r="Q585" s="28">
        <v>1.8</v>
      </c>
      <c r="R585" s="28">
        <v>1.8</v>
      </c>
      <c r="S585" s="28">
        <v>100</v>
      </c>
      <c r="T585" s="2"/>
    </row>
    <row r="586" spans="1:20" ht="29.25" customHeight="1" x14ac:dyDescent="0.25">
      <c r="A586" s="239" t="s">
        <v>259</v>
      </c>
      <c r="B586" s="242" t="s">
        <v>277</v>
      </c>
      <c r="C586" s="13" t="s">
        <v>455</v>
      </c>
      <c r="D586" s="14">
        <f>SUM(D587:D589)</f>
        <v>607311.69999999995</v>
      </c>
      <c r="E586" s="14">
        <f t="shared" ref="E586:M586" si="208">SUM(E587:E589)</f>
        <v>606684.12000000011</v>
      </c>
      <c r="F586" s="14">
        <f t="shared" si="208"/>
        <v>0</v>
      </c>
      <c r="G586" s="14">
        <f t="shared" si="208"/>
        <v>0</v>
      </c>
      <c r="H586" s="14">
        <f t="shared" si="208"/>
        <v>38249</v>
      </c>
      <c r="I586" s="14">
        <f t="shared" si="208"/>
        <v>38249</v>
      </c>
      <c r="J586" s="14">
        <f t="shared" si="208"/>
        <v>569062.69999999995</v>
      </c>
      <c r="K586" s="14">
        <f t="shared" si="208"/>
        <v>568435.12000000011</v>
      </c>
      <c r="L586" s="14">
        <f t="shared" si="208"/>
        <v>0</v>
      </c>
      <c r="M586" s="14">
        <f t="shared" si="208"/>
        <v>0</v>
      </c>
      <c r="N586" s="14">
        <v>100</v>
      </c>
      <c r="O586" s="14">
        <v>99.9</v>
      </c>
      <c r="P586" s="207" t="s">
        <v>22</v>
      </c>
      <c r="Q586" s="207" t="s">
        <v>22</v>
      </c>
      <c r="R586" s="207" t="s">
        <v>22</v>
      </c>
      <c r="S586" s="207" t="s">
        <v>22</v>
      </c>
      <c r="T586" s="2"/>
    </row>
    <row r="587" spans="1:20" ht="21.75" customHeight="1" x14ac:dyDescent="0.25">
      <c r="A587" s="240"/>
      <c r="B587" s="243"/>
      <c r="C587" s="12">
        <v>2014</v>
      </c>
      <c r="D587" s="14">
        <f t="shared" ref="D587:M587" si="209">SUM(D591+D601+D613)</f>
        <v>147189</v>
      </c>
      <c r="E587" s="14">
        <f t="shared" si="209"/>
        <v>146568.72</v>
      </c>
      <c r="F587" s="14">
        <f t="shared" si="209"/>
        <v>0</v>
      </c>
      <c r="G587" s="14">
        <f t="shared" si="209"/>
        <v>0</v>
      </c>
      <c r="H587" s="14">
        <f t="shared" si="209"/>
        <v>12101</v>
      </c>
      <c r="I587" s="14">
        <f t="shared" si="209"/>
        <v>12101</v>
      </c>
      <c r="J587" s="14">
        <f t="shared" si="209"/>
        <v>135088</v>
      </c>
      <c r="K587" s="14">
        <f t="shared" si="209"/>
        <v>134467.72</v>
      </c>
      <c r="L587" s="14">
        <f t="shared" si="209"/>
        <v>0</v>
      </c>
      <c r="M587" s="14">
        <f t="shared" si="209"/>
        <v>0</v>
      </c>
      <c r="N587" s="14">
        <v>100</v>
      </c>
      <c r="O587" s="14">
        <v>99.58</v>
      </c>
      <c r="P587" s="208"/>
      <c r="Q587" s="208"/>
      <c r="R587" s="208"/>
      <c r="S587" s="208"/>
      <c r="T587" s="2"/>
    </row>
    <row r="588" spans="1:20" ht="23.25" customHeight="1" x14ac:dyDescent="0.25">
      <c r="A588" s="240"/>
      <c r="B588" s="243"/>
      <c r="C588" s="12">
        <v>2015</v>
      </c>
      <c r="D588" s="14">
        <f t="shared" ref="D588:M588" si="210">SUM(D592+D602+D614)</f>
        <v>146845.6</v>
      </c>
      <c r="E588" s="14">
        <f t="shared" si="210"/>
        <v>146838.70000000001</v>
      </c>
      <c r="F588" s="14">
        <f t="shared" si="210"/>
        <v>0</v>
      </c>
      <c r="G588" s="14">
        <f t="shared" si="210"/>
        <v>0</v>
      </c>
      <c r="H588" s="14">
        <f t="shared" si="210"/>
        <v>12670</v>
      </c>
      <c r="I588" s="14">
        <f t="shared" si="210"/>
        <v>12670</v>
      </c>
      <c r="J588" s="14">
        <f t="shared" si="210"/>
        <v>134175.6</v>
      </c>
      <c r="K588" s="14">
        <f t="shared" si="210"/>
        <v>134168.70000000001</v>
      </c>
      <c r="L588" s="14">
        <f t="shared" si="210"/>
        <v>0</v>
      </c>
      <c r="M588" s="14">
        <f t="shared" si="210"/>
        <v>0</v>
      </c>
      <c r="N588" s="14">
        <v>100</v>
      </c>
      <c r="O588" s="14">
        <v>100</v>
      </c>
      <c r="P588" s="208"/>
      <c r="Q588" s="208"/>
      <c r="R588" s="208"/>
      <c r="S588" s="208"/>
      <c r="T588" s="2"/>
    </row>
    <row r="589" spans="1:20" ht="26.25" customHeight="1" x14ac:dyDescent="0.25">
      <c r="A589" s="241"/>
      <c r="B589" s="244"/>
      <c r="C589" s="12">
        <v>2016</v>
      </c>
      <c r="D589" s="14">
        <f>SUM(D593+D603+D615)</f>
        <v>313277.09999999998</v>
      </c>
      <c r="E589" s="14">
        <f t="shared" ref="E589:M589" si="211">SUM(E593+E603+E615)</f>
        <v>313276.7</v>
      </c>
      <c r="F589" s="14">
        <f t="shared" si="211"/>
        <v>0</v>
      </c>
      <c r="G589" s="14">
        <f t="shared" si="211"/>
        <v>0</v>
      </c>
      <c r="H589" s="14">
        <f t="shared" si="211"/>
        <v>13478</v>
      </c>
      <c r="I589" s="14">
        <f t="shared" si="211"/>
        <v>13478</v>
      </c>
      <c r="J589" s="14">
        <f t="shared" si="211"/>
        <v>299799.09999999998</v>
      </c>
      <c r="K589" s="14">
        <f t="shared" si="211"/>
        <v>299798.7</v>
      </c>
      <c r="L589" s="14">
        <f t="shared" si="211"/>
        <v>0</v>
      </c>
      <c r="M589" s="14">
        <f t="shared" si="211"/>
        <v>0</v>
      </c>
      <c r="N589" s="14">
        <v>100</v>
      </c>
      <c r="O589" s="14">
        <v>100</v>
      </c>
      <c r="P589" s="209"/>
      <c r="Q589" s="209"/>
      <c r="R589" s="209"/>
      <c r="S589" s="209"/>
      <c r="T589" s="2"/>
    </row>
    <row r="590" spans="1:20" ht="24.75" customHeight="1" x14ac:dyDescent="0.25">
      <c r="A590" s="199" t="s">
        <v>261</v>
      </c>
      <c r="B590" s="202" t="s">
        <v>279</v>
      </c>
      <c r="C590" s="17" t="s">
        <v>455</v>
      </c>
      <c r="D590" s="18">
        <f>SUM(D591:D593)</f>
        <v>25161</v>
      </c>
      <c r="E590" s="18">
        <f t="shared" ref="E590:M590" si="212">SUM(E591:E593)</f>
        <v>25103.360000000001</v>
      </c>
      <c r="F590" s="18">
        <f t="shared" si="212"/>
        <v>0</v>
      </c>
      <c r="G590" s="18">
        <f t="shared" si="212"/>
        <v>0</v>
      </c>
      <c r="H590" s="18">
        <f t="shared" si="212"/>
        <v>0</v>
      </c>
      <c r="I590" s="18">
        <f t="shared" si="212"/>
        <v>0</v>
      </c>
      <c r="J590" s="18">
        <f t="shared" si="212"/>
        <v>25161</v>
      </c>
      <c r="K590" s="18">
        <f t="shared" si="212"/>
        <v>25103.360000000001</v>
      </c>
      <c r="L590" s="18">
        <f t="shared" si="212"/>
        <v>0</v>
      </c>
      <c r="M590" s="18">
        <f t="shared" si="212"/>
        <v>0</v>
      </c>
      <c r="N590" s="18">
        <v>100</v>
      </c>
      <c r="O590" s="18">
        <v>99.77</v>
      </c>
      <c r="P590" s="210" t="s">
        <v>22</v>
      </c>
      <c r="Q590" s="210" t="s">
        <v>22</v>
      </c>
      <c r="R590" s="210" t="s">
        <v>22</v>
      </c>
      <c r="S590" s="210" t="s">
        <v>22</v>
      </c>
      <c r="T590" s="2"/>
    </row>
    <row r="591" spans="1:20" ht="21.75" customHeight="1" x14ac:dyDescent="0.25">
      <c r="A591" s="200"/>
      <c r="B591" s="203"/>
      <c r="C591" s="16">
        <v>2014</v>
      </c>
      <c r="D591" s="18">
        <f>SUM(D594+D597)</f>
        <v>20767</v>
      </c>
      <c r="E591" s="18">
        <f t="shared" ref="E591:M591" si="213">SUM(E594+E597)</f>
        <v>20716.259999999998</v>
      </c>
      <c r="F591" s="18">
        <f t="shared" si="213"/>
        <v>0</v>
      </c>
      <c r="G591" s="18">
        <f t="shared" si="213"/>
        <v>0</v>
      </c>
      <c r="H591" s="18">
        <f t="shared" si="213"/>
        <v>0</v>
      </c>
      <c r="I591" s="18">
        <f t="shared" si="213"/>
        <v>0</v>
      </c>
      <c r="J591" s="18">
        <f t="shared" si="213"/>
        <v>20767</v>
      </c>
      <c r="K591" s="18">
        <f t="shared" si="213"/>
        <v>20716.259999999998</v>
      </c>
      <c r="L591" s="18">
        <f t="shared" si="213"/>
        <v>0</v>
      </c>
      <c r="M591" s="18">
        <f t="shared" si="213"/>
        <v>0</v>
      </c>
      <c r="N591" s="18">
        <v>100</v>
      </c>
      <c r="O591" s="18">
        <v>99.76</v>
      </c>
      <c r="P591" s="211"/>
      <c r="Q591" s="211"/>
      <c r="R591" s="211"/>
      <c r="S591" s="211"/>
      <c r="T591" s="2"/>
    </row>
    <row r="592" spans="1:20" ht="21" customHeight="1" x14ac:dyDescent="0.25">
      <c r="A592" s="200"/>
      <c r="B592" s="203"/>
      <c r="C592" s="16">
        <v>2015</v>
      </c>
      <c r="D592" s="18">
        <f>SUM(D595+D598)</f>
        <v>1920</v>
      </c>
      <c r="E592" s="18">
        <f t="shared" ref="E592:M592" si="214">SUM(E595+E598)</f>
        <v>1913.2</v>
      </c>
      <c r="F592" s="18">
        <f t="shared" si="214"/>
        <v>0</v>
      </c>
      <c r="G592" s="18">
        <f t="shared" si="214"/>
        <v>0</v>
      </c>
      <c r="H592" s="18">
        <f t="shared" si="214"/>
        <v>0</v>
      </c>
      <c r="I592" s="18">
        <f t="shared" si="214"/>
        <v>0</v>
      </c>
      <c r="J592" s="18">
        <f t="shared" si="214"/>
        <v>1920</v>
      </c>
      <c r="K592" s="18">
        <f t="shared" si="214"/>
        <v>1913.2</v>
      </c>
      <c r="L592" s="18">
        <f t="shared" si="214"/>
        <v>0</v>
      </c>
      <c r="M592" s="18">
        <f t="shared" si="214"/>
        <v>0</v>
      </c>
      <c r="N592" s="18">
        <v>100</v>
      </c>
      <c r="O592" s="18">
        <v>99.65</v>
      </c>
      <c r="P592" s="211"/>
      <c r="Q592" s="211"/>
      <c r="R592" s="211"/>
      <c r="S592" s="211"/>
      <c r="T592" s="2"/>
    </row>
    <row r="593" spans="1:20" ht="21" customHeight="1" x14ac:dyDescent="0.25">
      <c r="A593" s="201"/>
      <c r="B593" s="204"/>
      <c r="C593" s="16">
        <v>2016</v>
      </c>
      <c r="D593" s="18">
        <f>SUM(D596+D599)</f>
        <v>2474</v>
      </c>
      <c r="E593" s="18">
        <f t="shared" ref="E593:M593" si="215">SUM(E596+E599)</f>
        <v>2473.9</v>
      </c>
      <c r="F593" s="18">
        <f t="shared" si="215"/>
        <v>0</v>
      </c>
      <c r="G593" s="18">
        <f t="shared" si="215"/>
        <v>0</v>
      </c>
      <c r="H593" s="18">
        <f t="shared" si="215"/>
        <v>0</v>
      </c>
      <c r="I593" s="18">
        <f t="shared" si="215"/>
        <v>0</v>
      </c>
      <c r="J593" s="18">
        <f t="shared" si="215"/>
        <v>2474</v>
      </c>
      <c r="K593" s="18">
        <f t="shared" si="215"/>
        <v>2473.9</v>
      </c>
      <c r="L593" s="18">
        <f t="shared" si="215"/>
        <v>0</v>
      </c>
      <c r="M593" s="18">
        <f t="shared" si="215"/>
        <v>0</v>
      </c>
      <c r="N593" s="18">
        <v>100</v>
      </c>
      <c r="O593" s="18">
        <v>100</v>
      </c>
      <c r="P593" s="212"/>
      <c r="Q593" s="212"/>
      <c r="R593" s="212"/>
      <c r="S593" s="212"/>
      <c r="T593" s="2"/>
    </row>
    <row r="594" spans="1:20" ht="77.25" customHeight="1" x14ac:dyDescent="0.25">
      <c r="A594" s="172" t="s">
        <v>263</v>
      </c>
      <c r="B594" s="234" t="s">
        <v>281</v>
      </c>
      <c r="C594" s="8">
        <v>2014</v>
      </c>
      <c r="D594" s="93">
        <v>50</v>
      </c>
      <c r="E594" s="93">
        <v>0</v>
      </c>
      <c r="F594" s="93">
        <v>0</v>
      </c>
      <c r="G594" s="93">
        <v>0</v>
      </c>
      <c r="H594" s="93">
        <v>0</v>
      </c>
      <c r="I594" s="93">
        <v>0</v>
      </c>
      <c r="J594" s="93">
        <v>50</v>
      </c>
      <c r="K594" s="93">
        <v>0</v>
      </c>
      <c r="L594" s="93">
        <v>0</v>
      </c>
      <c r="M594" s="93">
        <v>0</v>
      </c>
      <c r="N594" s="93">
        <v>100</v>
      </c>
      <c r="O594" s="93">
        <v>0</v>
      </c>
      <c r="P594" s="39" t="s">
        <v>282</v>
      </c>
      <c r="Q594" s="28">
        <v>0.1</v>
      </c>
      <c r="R594" s="28">
        <v>0</v>
      </c>
      <c r="S594" s="28">
        <v>100</v>
      </c>
      <c r="T594" s="2"/>
    </row>
    <row r="595" spans="1:20" ht="77.25" customHeight="1" x14ac:dyDescent="0.25">
      <c r="A595" s="173"/>
      <c r="B595" s="235"/>
      <c r="C595" s="8">
        <v>2015</v>
      </c>
      <c r="D595" s="93">
        <v>0</v>
      </c>
      <c r="E595" s="93">
        <v>0</v>
      </c>
      <c r="F595" s="93">
        <v>0</v>
      </c>
      <c r="G595" s="93">
        <v>0</v>
      </c>
      <c r="H595" s="93">
        <v>0</v>
      </c>
      <c r="I595" s="93">
        <v>0</v>
      </c>
      <c r="J595" s="93">
        <v>0</v>
      </c>
      <c r="K595" s="93">
        <v>0</v>
      </c>
      <c r="L595" s="93">
        <v>0</v>
      </c>
      <c r="M595" s="93">
        <v>0</v>
      </c>
      <c r="N595" s="93">
        <v>0</v>
      </c>
      <c r="O595" s="93">
        <v>0</v>
      </c>
      <c r="P595" s="39" t="s">
        <v>282</v>
      </c>
      <c r="Q595" s="87">
        <v>0.1</v>
      </c>
      <c r="R595" s="87">
        <v>0.1</v>
      </c>
      <c r="S595" s="87">
        <v>100</v>
      </c>
      <c r="T595" s="2"/>
    </row>
    <row r="596" spans="1:20" ht="77.25" customHeight="1" x14ac:dyDescent="0.25">
      <c r="A596" s="174"/>
      <c r="B596" s="236"/>
      <c r="C596" s="8">
        <v>2016</v>
      </c>
      <c r="D596" s="93">
        <v>0</v>
      </c>
      <c r="E596" s="93">
        <v>0</v>
      </c>
      <c r="F596" s="93">
        <v>0</v>
      </c>
      <c r="G596" s="93">
        <v>0</v>
      </c>
      <c r="H596" s="93">
        <v>0</v>
      </c>
      <c r="I596" s="93">
        <v>0</v>
      </c>
      <c r="J596" s="93">
        <v>0</v>
      </c>
      <c r="K596" s="93">
        <v>0</v>
      </c>
      <c r="L596" s="93">
        <v>0</v>
      </c>
      <c r="M596" s="93">
        <v>0</v>
      </c>
      <c r="N596" s="93">
        <v>0</v>
      </c>
      <c r="O596" s="93">
        <v>0</v>
      </c>
      <c r="P596" s="39" t="s">
        <v>282</v>
      </c>
      <c r="Q596" s="152">
        <v>0.1</v>
      </c>
      <c r="R596" s="152">
        <v>0</v>
      </c>
      <c r="S596" s="152">
        <v>100</v>
      </c>
      <c r="T596" s="2"/>
    </row>
    <row r="597" spans="1:20" ht="103.5" customHeight="1" x14ac:dyDescent="0.25">
      <c r="A597" s="172" t="s">
        <v>548</v>
      </c>
      <c r="B597" s="175" t="s">
        <v>283</v>
      </c>
      <c r="C597" s="8">
        <v>2014</v>
      </c>
      <c r="D597" s="93">
        <v>20717</v>
      </c>
      <c r="E597" s="93">
        <v>20716.259999999998</v>
      </c>
      <c r="F597" s="93">
        <v>0</v>
      </c>
      <c r="G597" s="93">
        <v>0</v>
      </c>
      <c r="H597" s="93">
        <v>0</v>
      </c>
      <c r="I597" s="93">
        <v>0</v>
      </c>
      <c r="J597" s="93">
        <v>20717</v>
      </c>
      <c r="K597" s="93">
        <v>20716.259999999998</v>
      </c>
      <c r="L597" s="93">
        <v>0</v>
      </c>
      <c r="M597" s="93">
        <v>0</v>
      </c>
      <c r="N597" s="93">
        <v>100</v>
      </c>
      <c r="O597" s="93">
        <v>100</v>
      </c>
      <c r="P597" s="29" t="s">
        <v>284</v>
      </c>
      <c r="Q597" s="28" t="s">
        <v>285</v>
      </c>
      <c r="R597" s="28">
        <v>1.7</v>
      </c>
      <c r="S597" s="28">
        <v>100</v>
      </c>
      <c r="T597" s="2"/>
    </row>
    <row r="598" spans="1:20" ht="103.5" customHeight="1" x14ac:dyDescent="0.25">
      <c r="A598" s="173"/>
      <c r="B598" s="176"/>
      <c r="C598" s="8">
        <v>2015</v>
      </c>
      <c r="D598" s="93">
        <v>1920</v>
      </c>
      <c r="E598" s="93">
        <v>1913.2</v>
      </c>
      <c r="F598" s="93">
        <v>0</v>
      </c>
      <c r="G598" s="93">
        <v>0</v>
      </c>
      <c r="H598" s="93">
        <v>0</v>
      </c>
      <c r="I598" s="93">
        <v>0</v>
      </c>
      <c r="J598" s="93">
        <v>1920</v>
      </c>
      <c r="K598" s="93">
        <v>1913.2</v>
      </c>
      <c r="L598" s="93">
        <v>0</v>
      </c>
      <c r="M598" s="93">
        <v>0</v>
      </c>
      <c r="N598" s="93">
        <v>100</v>
      </c>
      <c r="O598" s="93">
        <v>99.65</v>
      </c>
      <c r="P598" s="29" t="s">
        <v>284</v>
      </c>
      <c r="Q598" s="87" t="s">
        <v>285</v>
      </c>
      <c r="R598" s="87">
        <v>0.19</v>
      </c>
      <c r="S598" s="87">
        <v>100</v>
      </c>
      <c r="T598" s="2"/>
    </row>
    <row r="599" spans="1:20" ht="103.5" customHeight="1" x14ac:dyDescent="0.25">
      <c r="A599" s="174"/>
      <c r="B599" s="177"/>
      <c r="C599" s="8">
        <v>2016</v>
      </c>
      <c r="D599" s="93">
        <v>2474</v>
      </c>
      <c r="E599" s="93">
        <v>2473.9</v>
      </c>
      <c r="F599" s="93">
        <v>0</v>
      </c>
      <c r="G599" s="93">
        <v>0</v>
      </c>
      <c r="H599" s="93">
        <v>0</v>
      </c>
      <c r="I599" s="93">
        <v>0</v>
      </c>
      <c r="J599" s="93">
        <v>2474</v>
      </c>
      <c r="K599" s="93">
        <v>2473.9</v>
      </c>
      <c r="L599" s="93">
        <v>0</v>
      </c>
      <c r="M599" s="93">
        <v>0</v>
      </c>
      <c r="N599" s="93">
        <v>100</v>
      </c>
      <c r="O599" s="93">
        <v>100</v>
      </c>
      <c r="P599" s="29" t="s">
        <v>284</v>
      </c>
      <c r="Q599" s="152" t="s">
        <v>285</v>
      </c>
      <c r="R599" s="148">
        <v>0.3</v>
      </c>
      <c r="S599" s="148">
        <v>100</v>
      </c>
      <c r="T599" s="2"/>
    </row>
    <row r="600" spans="1:20" ht="42.75" customHeight="1" x14ac:dyDescent="0.25">
      <c r="A600" s="199" t="s">
        <v>269</v>
      </c>
      <c r="B600" s="202" t="s">
        <v>287</v>
      </c>
      <c r="C600" s="17" t="s">
        <v>455</v>
      </c>
      <c r="D600" s="18">
        <f>SUM(D601:D603)</f>
        <v>532550</v>
      </c>
      <c r="E600" s="18">
        <f t="shared" ref="E600:M600" si="216">SUM(E601:E603)</f>
        <v>532550</v>
      </c>
      <c r="F600" s="18">
        <f t="shared" si="216"/>
        <v>0</v>
      </c>
      <c r="G600" s="18">
        <f t="shared" si="216"/>
        <v>0</v>
      </c>
      <c r="H600" s="18">
        <f t="shared" si="216"/>
        <v>38249</v>
      </c>
      <c r="I600" s="18">
        <f t="shared" si="216"/>
        <v>38249</v>
      </c>
      <c r="J600" s="18">
        <f t="shared" si="216"/>
        <v>494301</v>
      </c>
      <c r="K600" s="18">
        <f t="shared" si="216"/>
        <v>494301</v>
      </c>
      <c r="L600" s="18">
        <f t="shared" si="216"/>
        <v>0</v>
      </c>
      <c r="M600" s="18">
        <f t="shared" si="216"/>
        <v>0</v>
      </c>
      <c r="N600" s="18">
        <v>100</v>
      </c>
      <c r="O600" s="18">
        <v>100</v>
      </c>
      <c r="P600" s="210" t="s">
        <v>22</v>
      </c>
      <c r="Q600" s="210" t="s">
        <v>22</v>
      </c>
      <c r="R600" s="210" t="s">
        <v>22</v>
      </c>
      <c r="S600" s="210" t="s">
        <v>22</v>
      </c>
      <c r="T600" s="2"/>
    </row>
    <row r="601" spans="1:20" ht="23.25" customHeight="1" x14ac:dyDescent="0.25">
      <c r="A601" s="200"/>
      <c r="B601" s="203"/>
      <c r="C601" s="16">
        <v>2014</v>
      </c>
      <c r="D601" s="18">
        <f t="shared" ref="D601:M601" si="217">SUM(D604+D606)</f>
        <v>110850</v>
      </c>
      <c r="E601" s="18">
        <f t="shared" si="217"/>
        <v>110850</v>
      </c>
      <c r="F601" s="18">
        <f t="shared" si="217"/>
        <v>0</v>
      </c>
      <c r="G601" s="18">
        <f t="shared" si="217"/>
        <v>0</v>
      </c>
      <c r="H601" s="18">
        <f t="shared" si="217"/>
        <v>12101</v>
      </c>
      <c r="I601" s="18">
        <f t="shared" si="217"/>
        <v>12101</v>
      </c>
      <c r="J601" s="18">
        <f t="shared" si="217"/>
        <v>98749</v>
      </c>
      <c r="K601" s="18">
        <f t="shared" si="217"/>
        <v>98749</v>
      </c>
      <c r="L601" s="18">
        <f t="shared" si="217"/>
        <v>0</v>
      </c>
      <c r="M601" s="18">
        <f t="shared" si="217"/>
        <v>0</v>
      </c>
      <c r="N601" s="18">
        <v>100</v>
      </c>
      <c r="O601" s="18">
        <v>100</v>
      </c>
      <c r="P601" s="211"/>
      <c r="Q601" s="211"/>
      <c r="R601" s="211"/>
      <c r="S601" s="211"/>
      <c r="T601" s="2"/>
    </row>
    <row r="602" spans="1:20" ht="23.25" customHeight="1" x14ac:dyDescent="0.25">
      <c r="A602" s="200"/>
      <c r="B602" s="203"/>
      <c r="C602" s="16">
        <v>2015</v>
      </c>
      <c r="D602" s="18">
        <f t="shared" ref="D602:M602" si="218">SUM(D605+D607+D609)</f>
        <v>130157</v>
      </c>
      <c r="E602" s="18">
        <f t="shared" si="218"/>
        <v>130157</v>
      </c>
      <c r="F602" s="18">
        <f t="shared" si="218"/>
        <v>0</v>
      </c>
      <c r="G602" s="18">
        <f t="shared" si="218"/>
        <v>0</v>
      </c>
      <c r="H602" s="18">
        <f t="shared" si="218"/>
        <v>12670</v>
      </c>
      <c r="I602" s="18">
        <f t="shared" si="218"/>
        <v>12670</v>
      </c>
      <c r="J602" s="18">
        <f t="shared" si="218"/>
        <v>117487</v>
      </c>
      <c r="K602" s="18">
        <f t="shared" si="218"/>
        <v>117487</v>
      </c>
      <c r="L602" s="18">
        <f t="shared" si="218"/>
        <v>0</v>
      </c>
      <c r="M602" s="18">
        <f t="shared" si="218"/>
        <v>0</v>
      </c>
      <c r="N602" s="18">
        <v>100</v>
      </c>
      <c r="O602" s="18">
        <v>100</v>
      </c>
      <c r="P602" s="211"/>
      <c r="Q602" s="211"/>
      <c r="R602" s="211"/>
      <c r="S602" s="211"/>
      <c r="T602" s="2"/>
    </row>
    <row r="603" spans="1:20" ht="23.25" customHeight="1" x14ac:dyDescent="0.25">
      <c r="A603" s="201"/>
      <c r="B603" s="204"/>
      <c r="C603" s="16">
        <v>2016</v>
      </c>
      <c r="D603" s="18">
        <f>SUM(D608+D610+D611)</f>
        <v>291543</v>
      </c>
      <c r="E603" s="18">
        <f t="shared" ref="E603:M603" si="219">SUM(E608+E610+E611)</f>
        <v>291543</v>
      </c>
      <c r="F603" s="18">
        <f t="shared" si="219"/>
        <v>0</v>
      </c>
      <c r="G603" s="18">
        <f t="shared" si="219"/>
        <v>0</v>
      </c>
      <c r="H603" s="18">
        <f t="shared" si="219"/>
        <v>13478</v>
      </c>
      <c r="I603" s="18">
        <f t="shared" si="219"/>
        <v>13478</v>
      </c>
      <c r="J603" s="18">
        <f t="shared" si="219"/>
        <v>278065</v>
      </c>
      <c r="K603" s="18">
        <f t="shared" si="219"/>
        <v>278065</v>
      </c>
      <c r="L603" s="18">
        <f t="shared" si="219"/>
        <v>0</v>
      </c>
      <c r="M603" s="18">
        <f t="shared" si="219"/>
        <v>0</v>
      </c>
      <c r="N603" s="18">
        <v>100</v>
      </c>
      <c r="O603" s="18">
        <v>100</v>
      </c>
      <c r="P603" s="212"/>
      <c r="Q603" s="212"/>
      <c r="R603" s="212"/>
      <c r="S603" s="212"/>
      <c r="T603" s="2"/>
    </row>
    <row r="604" spans="1:20" ht="147" customHeight="1" x14ac:dyDescent="0.25">
      <c r="A604" s="172" t="s">
        <v>271</v>
      </c>
      <c r="B604" s="234" t="s">
        <v>289</v>
      </c>
      <c r="C604" s="8">
        <v>2014</v>
      </c>
      <c r="D604" s="93">
        <v>80749</v>
      </c>
      <c r="E604" s="93">
        <v>80749</v>
      </c>
      <c r="F604" s="93">
        <v>0</v>
      </c>
      <c r="G604" s="93">
        <v>0</v>
      </c>
      <c r="H604" s="93">
        <v>0</v>
      </c>
      <c r="I604" s="93">
        <v>0</v>
      </c>
      <c r="J604" s="93">
        <v>80749</v>
      </c>
      <c r="K604" s="93">
        <v>80749</v>
      </c>
      <c r="L604" s="93">
        <v>0</v>
      </c>
      <c r="M604" s="93">
        <v>0</v>
      </c>
      <c r="N604" s="93">
        <v>100</v>
      </c>
      <c r="O604" s="93">
        <v>100</v>
      </c>
      <c r="P604" s="40" t="s">
        <v>290</v>
      </c>
      <c r="Q604" s="8" t="s">
        <v>291</v>
      </c>
      <c r="R604" s="8" t="s">
        <v>291</v>
      </c>
      <c r="S604" s="38">
        <v>100</v>
      </c>
      <c r="T604" s="2"/>
    </row>
    <row r="605" spans="1:20" ht="78.75" customHeight="1" x14ac:dyDescent="0.25">
      <c r="A605" s="173"/>
      <c r="B605" s="235"/>
      <c r="C605" s="8">
        <v>2015</v>
      </c>
      <c r="D605" s="93">
        <v>96487</v>
      </c>
      <c r="E605" s="93">
        <v>96487</v>
      </c>
      <c r="F605" s="93">
        <v>0</v>
      </c>
      <c r="G605" s="93">
        <v>0</v>
      </c>
      <c r="H605" s="93">
        <v>0</v>
      </c>
      <c r="I605" s="93">
        <v>0</v>
      </c>
      <c r="J605" s="93">
        <v>96487</v>
      </c>
      <c r="K605" s="93">
        <v>96487</v>
      </c>
      <c r="L605" s="93">
        <v>0</v>
      </c>
      <c r="M605" s="93">
        <v>0</v>
      </c>
      <c r="N605" s="93">
        <v>100</v>
      </c>
      <c r="O605" s="93">
        <v>100</v>
      </c>
      <c r="P605" s="40" t="s">
        <v>420</v>
      </c>
      <c r="Q605" s="8" t="s">
        <v>421</v>
      </c>
      <c r="R605" s="8" t="s">
        <v>421</v>
      </c>
      <c r="S605" s="38">
        <v>100</v>
      </c>
      <c r="T605" s="2"/>
    </row>
    <row r="606" spans="1:20" ht="181.5" customHeight="1" x14ac:dyDescent="0.25">
      <c r="A606" s="172" t="s">
        <v>549</v>
      </c>
      <c r="B606" s="234" t="s">
        <v>292</v>
      </c>
      <c r="C606" s="8">
        <v>2014</v>
      </c>
      <c r="D606" s="93">
        <v>30101</v>
      </c>
      <c r="E606" s="93">
        <v>30101</v>
      </c>
      <c r="F606" s="93">
        <v>0</v>
      </c>
      <c r="G606" s="93">
        <v>0</v>
      </c>
      <c r="H606" s="93">
        <v>12101</v>
      </c>
      <c r="I606" s="93">
        <v>12101</v>
      </c>
      <c r="J606" s="93">
        <v>18000</v>
      </c>
      <c r="K606" s="93">
        <v>18000</v>
      </c>
      <c r="L606" s="93">
        <v>0</v>
      </c>
      <c r="M606" s="93">
        <v>0</v>
      </c>
      <c r="N606" s="93">
        <v>100</v>
      </c>
      <c r="O606" s="93">
        <v>100</v>
      </c>
      <c r="P606" s="29" t="s">
        <v>293</v>
      </c>
      <c r="Q606" s="28">
        <v>100</v>
      </c>
      <c r="R606" s="28">
        <v>100</v>
      </c>
      <c r="S606" s="28">
        <v>100</v>
      </c>
      <c r="T606" s="2"/>
    </row>
    <row r="607" spans="1:20" ht="181.5" customHeight="1" x14ac:dyDescent="0.25">
      <c r="A607" s="173"/>
      <c r="B607" s="235"/>
      <c r="C607" s="8">
        <v>2015</v>
      </c>
      <c r="D607" s="93">
        <v>33670</v>
      </c>
      <c r="E607" s="93">
        <v>33670</v>
      </c>
      <c r="F607" s="93">
        <v>0</v>
      </c>
      <c r="G607" s="93">
        <v>0</v>
      </c>
      <c r="H607" s="93">
        <v>12670</v>
      </c>
      <c r="I607" s="93">
        <v>12670</v>
      </c>
      <c r="J607" s="93">
        <v>21000</v>
      </c>
      <c r="K607" s="93">
        <v>21000</v>
      </c>
      <c r="L607" s="93">
        <v>0</v>
      </c>
      <c r="M607" s="93">
        <v>0</v>
      </c>
      <c r="N607" s="93">
        <v>100</v>
      </c>
      <c r="O607" s="93">
        <v>100</v>
      </c>
      <c r="P607" s="29" t="s">
        <v>293</v>
      </c>
      <c r="Q607" s="87">
        <v>100</v>
      </c>
      <c r="R607" s="87">
        <v>100</v>
      </c>
      <c r="S607" s="87">
        <v>100</v>
      </c>
      <c r="T607" s="2"/>
    </row>
    <row r="608" spans="1:20" ht="181.5" customHeight="1" x14ac:dyDescent="0.25">
      <c r="A608" s="174"/>
      <c r="B608" s="236"/>
      <c r="C608" s="8">
        <v>2016</v>
      </c>
      <c r="D608" s="93">
        <v>35478</v>
      </c>
      <c r="E608" s="93">
        <v>35478</v>
      </c>
      <c r="F608" s="93">
        <v>0</v>
      </c>
      <c r="G608" s="93">
        <v>0</v>
      </c>
      <c r="H608" s="93">
        <v>13478</v>
      </c>
      <c r="I608" s="93">
        <v>13478</v>
      </c>
      <c r="J608" s="93">
        <v>22000</v>
      </c>
      <c r="K608" s="93">
        <v>22000</v>
      </c>
      <c r="L608" s="93">
        <v>0</v>
      </c>
      <c r="M608" s="93">
        <v>0</v>
      </c>
      <c r="N608" s="93">
        <v>100</v>
      </c>
      <c r="O608" s="93">
        <v>100</v>
      </c>
      <c r="P608" s="29" t="s">
        <v>293</v>
      </c>
      <c r="Q608" s="152">
        <v>100</v>
      </c>
      <c r="R608" s="152">
        <v>100</v>
      </c>
      <c r="S608" s="152">
        <v>100</v>
      </c>
      <c r="T608" s="2"/>
    </row>
    <row r="609" spans="1:20" ht="181.5" customHeight="1" x14ac:dyDescent="0.25">
      <c r="A609" s="172" t="s">
        <v>550</v>
      </c>
      <c r="B609" s="234" t="s">
        <v>422</v>
      </c>
      <c r="C609" s="8">
        <v>2015</v>
      </c>
      <c r="D609" s="93">
        <v>0</v>
      </c>
      <c r="E609" s="93">
        <v>0</v>
      </c>
      <c r="F609" s="93">
        <v>0</v>
      </c>
      <c r="G609" s="93">
        <v>0</v>
      </c>
      <c r="H609" s="93">
        <v>0</v>
      </c>
      <c r="I609" s="93">
        <v>0</v>
      </c>
      <c r="J609" s="93">
        <v>0</v>
      </c>
      <c r="K609" s="93">
        <v>0</v>
      </c>
      <c r="L609" s="93">
        <v>0</v>
      </c>
      <c r="M609" s="93">
        <v>0</v>
      </c>
      <c r="N609" s="93">
        <v>100</v>
      </c>
      <c r="O609" s="93">
        <v>100</v>
      </c>
      <c r="P609" s="29" t="s">
        <v>293</v>
      </c>
      <c r="Q609" s="87">
        <v>100</v>
      </c>
      <c r="R609" s="87">
        <v>100</v>
      </c>
      <c r="S609" s="87">
        <v>100</v>
      </c>
      <c r="T609" s="2"/>
    </row>
    <row r="610" spans="1:20" ht="181.5" customHeight="1" x14ac:dyDescent="0.25">
      <c r="A610" s="174"/>
      <c r="B610" s="236"/>
      <c r="C610" s="8">
        <v>2016</v>
      </c>
      <c r="D610" s="93">
        <v>255795</v>
      </c>
      <c r="E610" s="93">
        <v>255795</v>
      </c>
      <c r="F610" s="93">
        <v>0</v>
      </c>
      <c r="G610" s="93">
        <v>0</v>
      </c>
      <c r="H610" s="93">
        <v>0</v>
      </c>
      <c r="I610" s="93">
        <v>0</v>
      </c>
      <c r="J610" s="93">
        <v>255795</v>
      </c>
      <c r="K610" s="93">
        <v>255795</v>
      </c>
      <c r="L610" s="93">
        <v>0</v>
      </c>
      <c r="M610" s="93">
        <v>0</v>
      </c>
      <c r="N610" s="93">
        <v>100</v>
      </c>
      <c r="O610" s="93">
        <v>100</v>
      </c>
      <c r="P610" s="29" t="s">
        <v>293</v>
      </c>
      <c r="Q610" s="152">
        <v>100</v>
      </c>
      <c r="R610" s="152">
        <v>100</v>
      </c>
      <c r="S610" s="152">
        <v>100</v>
      </c>
      <c r="T610" s="2"/>
    </row>
    <row r="611" spans="1:20" ht="147" customHeight="1" x14ac:dyDescent="0.25">
      <c r="A611" s="131"/>
      <c r="B611" s="134" t="s">
        <v>551</v>
      </c>
      <c r="C611" s="8">
        <v>2016</v>
      </c>
      <c r="D611" s="93">
        <v>270</v>
      </c>
      <c r="E611" s="93">
        <v>270</v>
      </c>
      <c r="F611" s="93">
        <v>0</v>
      </c>
      <c r="G611" s="93">
        <v>0</v>
      </c>
      <c r="H611" s="93">
        <v>0</v>
      </c>
      <c r="I611" s="93">
        <v>0</v>
      </c>
      <c r="J611" s="93">
        <v>270</v>
      </c>
      <c r="K611" s="93">
        <v>270</v>
      </c>
      <c r="L611" s="93">
        <v>0</v>
      </c>
      <c r="M611" s="93">
        <v>0</v>
      </c>
      <c r="N611" s="93">
        <v>100</v>
      </c>
      <c r="O611" s="93">
        <v>100</v>
      </c>
      <c r="P611" s="167" t="s">
        <v>552</v>
      </c>
      <c r="Q611" s="148">
        <v>100</v>
      </c>
      <c r="R611" s="148">
        <v>100</v>
      </c>
      <c r="S611" s="148">
        <v>100</v>
      </c>
      <c r="T611" s="2"/>
    </row>
    <row r="612" spans="1:20" ht="23.25" customHeight="1" x14ac:dyDescent="0.25">
      <c r="A612" s="199" t="s">
        <v>274</v>
      </c>
      <c r="B612" s="202" t="s">
        <v>295</v>
      </c>
      <c r="C612" s="17" t="s">
        <v>455</v>
      </c>
      <c r="D612" s="18">
        <f>SUM(D613:D615)</f>
        <v>49600.7</v>
      </c>
      <c r="E612" s="18">
        <f t="shared" ref="E612:M612" si="220">SUM(E613:E615)</f>
        <v>49030.759999999995</v>
      </c>
      <c r="F612" s="18">
        <f t="shared" si="220"/>
        <v>0</v>
      </c>
      <c r="G612" s="18">
        <f t="shared" si="220"/>
        <v>0</v>
      </c>
      <c r="H612" s="18">
        <f t="shared" si="220"/>
        <v>0</v>
      </c>
      <c r="I612" s="18">
        <f t="shared" si="220"/>
        <v>0</v>
      </c>
      <c r="J612" s="18">
        <f t="shared" si="220"/>
        <v>49600.7</v>
      </c>
      <c r="K612" s="18">
        <f t="shared" si="220"/>
        <v>49030.759999999995</v>
      </c>
      <c r="L612" s="18">
        <f t="shared" si="220"/>
        <v>0</v>
      </c>
      <c r="M612" s="18">
        <f t="shared" si="220"/>
        <v>0</v>
      </c>
      <c r="N612" s="18">
        <v>100</v>
      </c>
      <c r="O612" s="18">
        <v>98.85</v>
      </c>
      <c r="P612" s="210" t="s">
        <v>22</v>
      </c>
      <c r="Q612" s="210" t="s">
        <v>22</v>
      </c>
      <c r="R612" s="210" t="s">
        <v>22</v>
      </c>
      <c r="S612" s="210" t="s">
        <v>22</v>
      </c>
      <c r="T612" s="2"/>
    </row>
    <row r="613" spans="1:20" ht="23.25" customHeight="1" x14ac:dyDescent="0.25">
      <c r="A613" s="200"/>
      <c r="B613" s="203"/>
      <c r="C613" s="16">
        <v>2014</v>
      </c>
      <c r="D613" s="18">
        <f>SUM(D616+D619)</f>
        <v>15572</v>
      </c>
      <c r="E613" s="18">
        <f t="shared" ref="E613:M613" si="221">SUM(E616+E619)</f>
        <v>15002.46</v>
      </c>
      <c r="F613" s="18">
        <f t="shared" si="221"/>
        <v>0</v>
      </c>
      <c r="G613" s="18">
        <f t="shared" si="221"/>
        <v>0</v>
      </c>
      <c r="H613" s="18">
        <f t="shared" si="221"/>
        <v>0</v>
      </c>
      <c r="I613" s="18">
        <f t="shared" si="221"/>
        <v>0</v>
      </c>
      <c r="J613" s="18">
        <f t="shared" si="221"/>
        <v>15572</v>
      </c>
      <c r="K613" s="18">
        <f t="shared" si="221"/>
        <v>15002.46</v>
      </c>
      <c r="L613" s="18">
        <f t="shared" si="221"/>
        <v>0</v>
      </c>
      <c r="M613" s="18">
        <f t="shared" si="221"/>
        <v>0</v>
      </c>
      <c r="N613" s="18">
        <v>100</v>
      </c>
      <c r="O613" s="18">
        <v>96.34</v>
      </c>
      <c r="P613" s="211"/>
      <c r="Q613" s="211"/>
      <c r="R613" s="211"/>
      <c r="S613" s="211"/>
      <c r="T613" s="2"/>
    </row>
    <row r="614" spans="1:20" ht="21.75" customHeight="1" x14ac:dyDescent="0.25">
      <c r="A614" s="200"/>
      <c r="B614" s="203"/>
      <c r="C614" s="16">
        <v>2015</v>
      </c>
      <c r="D614" s="18">
        <f>SUM(D617+D620)</f>
        <v>14768.6</v>
      </c>
      <c r="E614" s="18">
        <f t="shared" ref="E614:M614" si="222">SUM(E617+E620)</f>
        <v>14768.5</v>
      </c>
      <c r="F614" s="18">
        <f t="shared" si="222"/>
        <v>0</v>
      </c>
      <c r="G614" s="18">
        <f t="shared" si="222"/>
        <v>0</v>
      </c>
      <c r="H614" s="18">
        <f t="shared" si="222"/>
        <v>0</v>
      </c>
      <c r="I614" s="18">
        <f t="shared" si="222"/>
        <v>0</v>
      </c>
      <c r="J614" s="18">
        <f t="shared" si="222"/>
        <v>14768.6</v>
      </c>
      <c r="K614" s="18">
        <f t="shared" si="222"/>
        <v>14768.5</v>
      </c>
      <c r="L614" s="18">
        <f t="shared" si="222"/>
        <v>0</v>
      </c>
      <c r="M614" s="18">
        <f t="shared" si="222"/>
        <v>0</v>
      </c>
      <c r="N614" s="18">
        <v>100</v>
      </c>
      <c r="O614" s="18">
        <v>100</v>
      </c>
      <c r="P614" s="211"/>
      <c r="Q614" s="211"/>
      <c r="R614" s="211"/>
      <c r="S614" s="211"/>
      <c r="T614" s="2"/>
    </row>
    <row r="615" spans="1:20" ht="21.75" customHeight="1" x14ac:dyDescent="0.25">
      <c r="A615" s="201"/>
      <c r="B615" s="204"/>
      <c r="C615" s="16">
        <v>2016</v>
      </c>
      <c r="D615" s="18">
        <f>SUM(D618)</f>
        <v>19260.099999999999</v>
      </c>
      <c r="E615" s="18">
        <f t="shared" ref="E615:M615" si="223">SUM(E618)</f>
        <v>19259.8</v>
      </c>
      <c r="F615" s="18">
        <f t="shared" si="223"/>
        <v>0</v>
      </c>
      <c r="G615" s="18">
        <f t="shared" si="223"/>
        <v>0</v>
      </c>
      <c r="H615" s="18">
        <f t="shared" si="223"/>
        <v>0</v>
      </c>
      <c r="I615" s="18">
        <f t="shared" si="223"/>
        <v>0</v>
      </c>
      <c r="J615" s="18">
        <f t="shared" si="223"/>
        <v>19260.099999999999</v>
      </c>
      <c r="K615" s="18">
        <f t="shared" si="223"/>
        <v>19259.8</v>
      </c>
      <c r="L615" s="18">
        <f t="shared" si="223"/>
        <v>0</v>
      </c>
      <c r="M615" s="18">
        <f t="shared" si="223"/>
        <v>0</v>
      </c>
      <c r="N615" s="18">
        <v>100</v>
      </c>
      <c r="O615" s="18">
        <v>100</v>
      </c>
      <c r="P615" s="212"/>
      <c r="Q615" s="212"/>
      <c r="R615" s="212"/>
      <c r="S615" s="212"/>
      <c r="T615" s="2"/>
    </row>
    <row r="616" spans="1:20" ht="40.5" customHeight="1" x14ac:dyDescent="0.25">
      <c r="A616" s="172" t="s">
        <v>275</v>
      </c>
      <c r="B616" s="234" t="s">
        <v>297</v>
      </c>
      <c r="C616" s="23">
        <v>2014</v>
      </c>
      <c r="D616" s="24">
        <v>12999</v>
      </c>
      <c r="E616" s="24">
        <v>12993.05</v>
      </c>
      <c r="F616" s="24">
        <v>0</v>
      </c>
      <c r="G616" s="24">
        <v>0</v>
      </c>
      <c r="H616" s="24">
        <v>0</v>
      </c>
      <c r="I616" s="24">
        <v>0</v>
      </c>
      <c r="J616" s="24">
        <v>12999</v>
      </c>
      <c r="K616" s="24">
        <v>12993.05</v>
      </c>
      <c r="L616" s="24">
        <v>0</v>
      </c>
      <c r="M616" s="24">
        <v>0</v>
      </c>
      <c r="N616" s="24">
        <v>100</v>
      </c>
      <c r="O616" s="24">
        <v>99.95</v>
      </c>
      <c r="P616" s="109" t="s">
        <v>299</v>
      </c>
      <c r="Q616" s="87" t="s">
        <v>298</v>
      </c>
      <c r="R616" s="87">
        <v>96.3</v>
      </c>
      <c r="S616" s="87">
        <v>101.37</v>
      </c>
      <c r="T616" s="2"/>
    </row>
    <row r="617" spans="1:20" ht="45" customHeight="1" x14ac:dyDescent="0.25">
      <c r="A617" s="173"/>
      <c r="B617" s="235"/>
      <c r="C617" s="23">
        <v>2015</v>
      </c>
      <c r="D617" s="24">
        <v>14768.6</v>
      </c>
      <c r="E617" s="24">
        <v>13158.4</v>
      </c>
      <c r="F617" s="24">
        <v>0</v>
      </c>
      <c r="G617" s="24">
        <v>0</v>
      </c>
      <c r="H617" s="24">
        <v>0</v>
      </c>
      <c r="I617" s="24">
        <v>0</v>
      </c>
      <c r="J617" s="24">
        <v>14768.6</v>
      </c>
      <c r="K617" s="24">
        <v>13158.4</v>
      </c>
      <c r="L617" s="24">
        <v>0</v>
      </c>
      <c r="M617" s="24">
        <v>0</v>
      </c>
      <c r="N617" s="24">
        <v>100</v>
      </c>
      <c r="O617" s="24">
        <v>89.1</v>
      </c>
      <c r="P617" s="109" t="s">
        <v>299</v>
      </c>
      <c r="Q617" s="87" t="s">
        <v>298</v>
      </c>
      <c r="R617" s="87">
        <v>99.8</v>
      </c>
      <c r="S617" s="87">
        <v>100</v>
      </c>
      <c r="T617" s="2"/>
    </row>
    <row r="618" spans="1:20" ht="45" customHeight="1" x14ac:dyDescent="0.25">
      <c r="A618" s="174"/>
      <c r="B618" s="236"/>
      <c r="C618" s="23">
        <v>2016</v>
      </c>
      <c r="D618" s="24">
        <v>19260.099999999999</v>
      </c>
      <c r="E618" s="24">
        <v>19259.8</v>
      </c>
      <c r="F618" s="24">
        <v>0</v>
      </c>
      <c r="G618" s="24">
        <v>0</v>
      </c>
      <c r="H618" s="24">
        <v>0</v>
      </c>
      <c r="I618" s="24">
        <v>0</v>
      </c>
      <c r="J618" s="24">
        <v>19260.099999999999</v>
      </c>
      <c r="K618" s="24">
        <v>19259.8</v>
      </c>
      <c r="L618" s="24">
        <v>0</v>
      </c>
      <c r="M618" s="24">
        <v>0</v>
      </c>
      <c r="N618" s="24">
        <v>100</v>
      </c>
      <c r="O618" s="24">
        <v>100</v>
      </c>
      <c r="P618" s="109" t="s">
        <v>299</v>
      </c>
      <c r="Q618" s="152" t="s">
        <v>298</v>
      </c>
      <c r="R618" s="152">
        <v>100</v>
      </c>
      <c r="S618" s="152">
        <v>100</v>
      </c>
      <c r="T618" s="2"/>
    </row>
    <row r="619" spans="1:20" ht="45.75" customHeight="1" x14ac:dyDescent="0.25">
      <c r="A619" s="172" t="s">
        <v>553</v>
      </c>
      <c r="B619" s="234" t="s">
        <v>301</v>
      </c>
      <c r="C619" s="23">
        <v>2014</v>
      </c>
      <c r="D619" s="24">
        <v>2573</v>
      </c>
      <c r="E619" s="24">
        <v>2009.41</v>
      </c>
      <c r="F619" s="24">
        <v>0</v>
      </c>
      <c r="G619" s="24">
        <v>0</v>
      </c>
      <c r="H619" s="24">
        <v>0</v>
      </c>
      <c r="I619" s="24">
        <v>0</v>
      </c>
      <c r="J619" s="24">
        <v>2573</v>
      </c>
      <c r="K619" s="24">
        <v>2009.41</v>
      </c>
      <c r="L619" s="24">
        <v>0</v>
      </c>
      <c r="M619" s="24">
        <v>0</v>
      </c>
      <c r="N619" s="24">
        <v>100</v>
      </c>
      <c r="O619" s="24">
        <v>78.099999999999994</v>
      </c>
      <c r="P619" s="109" t="s">
        <v>423</v>
      </c>
      <c r="Q619" s="87" t="s">
        <v>424</v>
      </c>
      <c r="R619" s="87" t="s">
        <v>424</v>
      </c>
      <c r="S619" s="87">
        <v>100</v>
      </c>
      <c r="T619" s="2"/>
    </row>
    <row r="620" spans="1:20" ht="54.75" customHeight="1" x14ac:dyDescent="0.25">
      <c r="A620" s="173"/>
      <c r="B620" s="235"/>
      <c r="C620" s="23">
        <v>2015</v>
      </c>
      <c r="D620" s="24">
        <v>0</v>
      </c>
      <c r="E620" s="24">
        <v>1610.1</v>
      </c>
      <c r="F620" s="24">
        <v>0</v>
      </c>
      <c r="G620" s="24">
        <v>0</v>
      </c>
      <c r="H620" s="24">
        <v>0</v>
      </c>
      <c r="I620" s="24">
        <v>0</v>
      </c>
      <c r="J620" s="24">
        <v>0</v>
      </c>
      <c r="K620" s="24">
        <v>1610.1</v>
      </c>
      <c r="L620" s="24">
        <v>0</v>
      </c>
      <c r="M620" s="24">
        <v>0</v>
      </c>
      <c r="N620" s="24">
        <v>0</v>
      </c>
      <c r="O620" s="24">
        <v>100</v>
      </c>
      <c r="P620" s="109" t="s">
        <v>423</v>
      </c>
      <c r="Q620" s="87" t="s">
        <v>424</v>
      </c>
      <c r="R620" s="87" t="s">
        <v>424</v>
      </c>
      <c r="S620" s="87">
        <v>100</v>
      </c>
      <c r="T620" s="2"/>
    </row>
    <row r="621" spans="1:20" ht="28.5" customHeight="1" x14ac:dyDescent="0.25">
      <c r="A621" s="239" t="s">
        <v>276</v>
      </c>
      <c r="B621" s="242" t="s">
        <v>303</v>
      </c>
      <c r="C621" s="13" t="s">
        <v>455</v>
      </c>
      <c r="D621" s="14">
        <f>SUM(D622:D624)</f>
        <v>246698</v>
      </c>
      <c r="E621" s="14">
        <f t="shared" ref="E621:M621" si="224">SUM(E622:E624)</f>
        <v>246686.6</v>
      </c>
      <c r="F621" s="14">
        <f t="shared" si="224"/>
        <v>0</v>
      </c>
      <c r="G621" s="14">
        <f t="shared" si="224"/>
        <v>0</v>
      </c>
      <c r="H621" s="14">
        <f t="shared" si="224"/>
        <v>13549</v>
      </c>
      <c r="I621" s="14">
        <f t="shared" si="224"/>
        <v>13549</v>
      </c>
      <c r="J621" s="14">
        <f t="shared" si="224"/>
        <v>233149</v>
      </c>
      <c r="K621" s="14">
        <f t="shared" si="224"/>
        <v>233137.6</v>
      </c>
      <c r="L621" s="14">
        <f t="shared" si="224"/>
        <v>0</v>
      </c>
      <c r="M621" s="14">
        <f t="shared" si="224"/>
        <v>0</v>
      </c>
      <c r="N621" s="14">
        <v>100</v>
      </c>
      <c r="O621" s="14">
        <v>100</v>
      </c>
      <c r="P621" s="207" t="s">
        <v>22</v>
      </c>
      <c r="Q621" s="207" t="s">
        <v>22</v>
      </c>
      <c r="R621" s="207" t="s">
        <v>22</v>
      </c>
      <c r="S621" s="207" t="s">
        <v>22</v>
      </c>
      <c r="T621" s="2"/>
    </row>
    <row r="622" spans="1:20" ht="22.5" customHeight="1" x14ac:dyDescent="0.25">
      <c r="A622" s="240"/>
      <c r="B622" s="243"/>
      <c r="C622" s="12">
        <v>2014</v>
      </c>
      <c r="D622" s="14">
        <f>SUM(D626+D637+D645+D653)</f>
        <v>74845.5</v>
      </c>
      <c r="E622" s="14">
        <f t="shared" ref="E622:M622" si="225">SUM(E626+E637+E645+E653)</f>
        <v>74837.399999999994</v>
      </c>
      <c r="F622" s="14">
        <f t="shared" si="225"/>
        <v>0</v>
      </c>
      <c r="G622" s="14">
        <f t="shared" si="225"/>
        <v>0</v>
      </c>
      <c r="H622" s="14">
        <f t="shared" si="225"/>
        <v>4510</v>
      </c>
      <c r="I622" s="14">
        <f t="shared" si="225"/>
        <v>4510</v>
      </c>
      <c r="J622" s="14">
        <f t="shared" si="225"/>
        <v>70335.5</v>
      </c>
      <c r="K622" s="14">
        <f t="shared" si="225"/>
        <v>70327.399999999994</v>
      </c>
      <c r="L622" s="14">
        <f t="shared" si="225"/>
        <v>0</v>
      </c>
      <c r="M622" s="14">
        <f t="shared" si="225"/>
        <v>0</v>
      </c>
      <c r="N622" s="14">
        <v>100</v>
      </c>
      <c r="O622" s="14">
        <v>99.99</v>
      </c>
      <c r="P622" s="208"/>
      <c r="Q622" s="208"/>
      <c r="R622" s="208"/>
      <c r="S622" s="208"/>
      <c r="T622" s="2"/>
    </row>
    <row r="623" spans="1:20" ht="21" customHeight="1" x14ac:dyDescent="0.25">
      <c r="A623" s="240"/>
      <c r="B623" s="243"/>
      <c r="C623" s="12">
        <v>2015</v>
      </c>
      <c r="D623" s="14">
        <f>SUM(D627+D638+D646+D654)</f>
        <v>74930.200000000012</v>
      </c>
      <c r="E623" s="14">
        <f t="shared" ref="E623:M623" si="226">SUM(E627+E638+E646+E654)</f>
        <v>74928.599999999991</v>
      </c>
      <c r="F623" s="14">
        <f t="shared" si="226"/>
        <v>0</v>
      </c>
      <c r="G623" s="14">
        <f t="shared" si="226"/>
        <v>0</v>
      </c>
      <c r="H623" s="14">
        <f t="shared" si="226"/>
        <v>4528</v>
      </c>
      <c r="I623" s="14">
        <f t="shared" si="226"/>
        <v>4528</v>
      </c>
      <c r="J623" s="14">
        <f t="shared" si="226"/>
        <v>70402.200000000012</v>
      </c>
      <c r="K623" s="14">
        <f t="shared" si="226"/>
        <v>70400.599999999991</v>
      </c>
      <c r="L623" s="14">
        <f t="shared" si="226"/>
        <v>0</v>
      </c>
      <c r="M623" s="14">
        <f t="shared" si="226"/>
        <v>0</v>
      </c>
      <c r="N623" s="14">
        <v>100</v>
      </c>
      <c r="O623" s="14">
        <v>100</v>
      </c>
      <c r="P623" s="208"/>
      <c r="Q623" s="208"/>
      <c r="R623" s="208"/>
      <c r="S623" s="208"/>
      <c r="T623" s="2"/>
    </row>
    <row r="624" spans="1:20" ht="21" customHeight="1" x14ac:dyDescent="0.25">
      <c r="A624" s="241"/>
      <c r="B624" s="244"/>
      <c r="C624" s="12">
        <v>2016</v>
      </c>
      <c r="D624" s="14">
        <f>SUM(D628+D639+D647+D655)</f>
        <v>96922.299999999988</v>
      </c>
      <c r="E624" s="14">
        <f t="shared" ref="E624:M624" si="227">SUM(E628+E639+E647+E655)</f>
        <v>96920.6</v>
      </c>
      <c r="F624" s="14">
        <f t="shared" si="227"/>
        <v>0</v>
      </c>
      <c r="G624" s="14">
        <f t="shared" si="227"/>
        <v>0</v>
      </c>
      <c r="H624" s="14">
        <f t="shared" si="227"/>
        <v>4511</v>
      </c>
      <c r="I624" s="14">
        <f t="shared" si="227"/>
        <v>4511</v>
      </c>
      <c r="J624" s="14">
        <f t="shared" si="227"/>
        <v>92411.299999999988</v>
      </c>
      <c r="K624" s="14">
        <f t="shared" si="227"/>
        <v>92409.600000000006</v>
      </c>
      <c r="L624" s="14">
        <f t="shared" si="227"/>
        <v>0</v>
      </c>
      <c r="M624" s="14">
        <f t="shared" si="227"/>
        <v>0</v>
      </c>
      <c r="N624" s="14">
        <v>100</v>
      </c>
      <c r="O624" s="14">
        <v>100</v>
      </c>
      <c r="P624" s="209"/>
      <c r="Q624" s="209"/>
      <c r="R624" s="209"/>
      <c r="S624" s="209"/>
      <c r="T624" s="2"/>
    </row>
    <row r="625" spans="1:20" ht="22.5" customHeight="1" x14ac:dyDescent="0.25">
      <c r="A625" s="199" t="s">
        <v>278</v>
      </c>
      <c r="B625" s="202" t="s">
        <v>305</v>
      </c>
      <c r="C625" s="17" t="s">
        <v>455</v>
      </c>
      <c r="D625" s="18">
        <f>SUM(D626:D628)</f>
        <v>120.9</v>
      </c>
      <c r="E625" s="18">
        <f t="shared" ref="E625:M625" si="228">SUM(E626:E628)</f>
        <v>120.6</v>
      </c>
      <c r="F625" s="18">
        <f t="shared" si="228"/>
        <v>0</v>
      </c>
      <c r="G625" s="18">
        <f t="shared" si="228"/>
        <v>0</v>
      </c>
      <c r="H625" s="18">
        <f t="shared" si="228"/>
        <v>0</v>
      </c>
      <c r="I625" s="18">
        <f t="shared" si="228"/>
        <v>0</v>
      </c>
      <c r="J625" s="18">
        <f t="shared" si="228"/>
        <v>120.9</v>
      </c>
      <c r="K625" s="18">
        <f t="shared" si="228"/>
        <v>120.6</v>
      </c>
      <c r="L625" s="18">
        <f t="shared" si="228"/>
        <v>0</v>
      </c>
      <c r="M625" s="18">
        <f t="shared" si="228"/>
        <v>0</v>
      </c>
      <c r="N625" s="18">
        <v>100</v>
      </c>
      <c r="O625" s="18">
        <v>99.75</v>
      </c>
      <c r="P625" s="210" t="s">
        <v>22</v>
      </c>
      <c r="Q625" s="210" t="s">
        <v>22</v>
      </c>
      <c r="R625" s="210" t="s">
        <v>22</v>
      </c>
      <c r="S625" s="210" t="s">
        <v>22</v>
      </c>
      <c r="T625" s="2"/>
    </row>
    <row r="626" spans="1:20" ht="23.25" customHeight="1" x14ac:dyDescent="0.25">
      <c r="A626" s="200"/>
      <c r="B626" s="203"/>
      <c r="C626" s="16">
        <v>2014</v>
      </c>
      <c r="D626" s="18">
        <f>SUM(D629)</f>
        <v>69.5</v>
      </c>
      <c r="E626" s="18">
        <f t="shared" ref="E626:M626" si="229">SUM(E629)</f>
        <v>69.2</v>
      </c>
      <c r="F626" s="18">
        <f t="shared" si="229"/>
        <v>0</v>
      </c>
      <c r="G626" s="18">
        <f t="shared" si="229"/>
        <v>0</v>
      </c>
      <c r="H626" s="18">
        <f t="shared" si="229"/>
        <v>0</v>
      </c>
      <c r="I626" s="18">
        <f t="shared" si="229"/>
        <v>0</v>
      </c>
      <c r="J626" s="18">
        <f t="shared" si="229"/>
        <v>69.5</v>
      </c>
      <c r="K626" s="18">
        <f t="shared" si="229"/>
        <v>69.2</v>
      </c>
      <c r="L626" s="18">
        <f t="shared" si="229"/>
        <v>0</v>
      </c>
      <c r="M626" s="18">
        <f t="shared" si="229"/>
        <v>0</v>
      </c>
      <c r="N626" s="18">
        <v>100</v>
      </c>
      <c r="O626" s="18">
        <v>99.57</v>
      </c>
      <c r="P626" s="211"/>
      <c r="Q626" s="211"/>
      <c r="R626" s="211"/>
      <c r="S626" s="211"/>
      <c r="T626" s="2"/>
    </row>
    <row r="627" spans="1:20" ht="21.75" customHeight="1" x14ac:dyDescent="0.25">
      <c r="A627" s="200"/>
      <c r="B627" s="203"/>
      <c r="C627" s="16">
        <v>2015</v>
      </c>
      <c r="D627" s="18">
        <f>SUM(D630)</f>
        <v>5</v>
      </c>
      <c r="E627" s="18">
        <f t="shared" ref="E627:M627" si="230">SUM(E630)</f>
        <v>5</v>
      </c>
      <c r="F627" s="18">
        <f t="shared" si="230"/>
        <v>0</v>
      </c>
      <c r="G627" s="18">
        <f t="shared" si="230"/>
        <v>0</v>
      </c>
      <c r="H627" s="18">
        <f t="shared" si="230"/>
        <v>0</v>
      </c>
      <c r="I627" s="18">
        <f t="shared" si="230"/>
        <v>0</v>
      </c>
      <c r="J627" s="18">
        <f t="shared" si="230"/>
        <v>5</v>
      </c>
      <c r="K627" s="18">
        <f t="shared" si="230"/>
        <v>5</v>
      </c>
      <c r="L627" s="18">
        <f t="shared" si="230"/>
        <v>0</v>
      </c>
      <c r="M627" s="18">
        <f t="shared" si="230"/>
        <v>0</v>
      </c>
      <c r="N627" s="18">
        <v>100</v>
      </c>
      <c r="O627" s="18">
        <v>100</v>
      </c>
      <c r="P627" s="211"/>
      <c r="Q627" s="211"/>
      <c r="R627" s="211"/>
      <c r="S627" s="211"/>
      <c r="T627" s="2"/>
    </row>
    <row r="628" spans="1:20" ht="21.75" customHeight="1" x14ac:dyDescent="0.25">
      <c r="A628" s="201"/>
      <c r="B628" s="204"/>
      <c r="C628" s="16">
        <v>2016</v>
      </c>
      <c r="D628" s="18">
        <f>SUM(D633)</f>
        <v>46.4</v>
      </c>
      <c r="E628" s="18">
        <f t="shared" ref="E628:L628" si="231">SUM(E633)</f>
        <v>46.4</v>
      </c>
      <c r="F628" s="18">
        <f t="shared" si="231"/>
        <v>0</v>
      </c>
      <c r="G628" s="18">
        <f t="shared" si="231"/>
        <v>0</v>
      </c>
      <c r="H628" s="18">
        <f t="shared" si="231"/>
        <v>0</v>
      </c>
      <c r="I628" s="18">
        <f t="shared" si="231"/>
        <v>0</v>
      </c>
      <c r="J628" s="18">
        <f t="shared" si="231"/>
        <v>46.4</v>
      </c>
      <c r="K628" s="18">
        <f t="shared" si="231"/>
        <v>46.4</v>
      </c>
      <c r="L628" s="18">
        <f t="shared" si="231"/>
        <v>0</v>
      </c>
      <c r="M628" s="18">
        <f>SUM(M633)</f>
        <v>0</v>
      </c>
      <c r="N628" s="18">
        <v>100</v>
      </c>
      <c r="O628" s="18">
        <v>100</v>
      </c>
      <c r="P628" s="212"/>
      <c r="Q628" s="212"/>
      <c r="R628" s="212"/>
      <c r="S628" s="212"/>
      <c r="T628" s="2"/>
    </row>
    <row r="629" spans="1:20" ht="65.25" customHeight="1" x14ac:dyDescent="0.25">
      <c r="A629" s="172" t="s">
        <v>280</v>
      </c>
      <c r="B629" s="234" t="s">
        <v>307</v>
      </c>
      <c r="C629" s="8">
        <v>2014</v>
      </c>
      <c r="D629" s="93">
        <v>69.5</v>
      </c>
      <c r="E629" s="93">
        <v>69.2</v>
      </c>
      <c r="F629" s="93">
        <v>0</v>
      </c>
      <c r="G629" s="93">
        <v>0</v>
      </c>
      <c r="H629" s="93">
        <v>0</v>
      </c>
      <c r="I629" s="93">
        <v>0</v>
      </c>
      <c r="J629" s="93">
        <v>69.5</v>
      </c>
      <c r="K629" s="93">
        <v>69.2</v>
      </c>
      <c r="L629" s="93">
        <v>0</v>
      </c>
      <c r="M629" s="93">
        <v>0</v>
      </c>
      <c r="N629" s="93">
        <v>100</v>
      </c>
      <c r="O629" s="93">
        <v>99.57</v>
      </c>
      <c r="P629" s="39" t="s">
        <v>308</v>
      </c>
      <c r="Q629" s="28">
        <v>70</v>
      </c>
      <c r="R629" s="28">
        <v>60</v>
      </c>
      <c r="S629" s="28">
        <v>85.71</v>
      </c>
      <c r="T629" s="2"/>
    </row>
    <row r="630" spans="1:20" ht="65.25" customHeight="1" x14ac:dyDescent="0.25">
      <c r="A630" s="173"/>
      <c r="B630" s="235"/>
      <c r="C630" s="175">
        <v>2015</v>
      </c>
      <c r="D630" s="170">
        <v>5</v>
      </c>
      <c r="E630" s="170">
        <v>5</v>
      </c>
      <c r="F630" s="170">
        <v>0</v>
      </c>
      <c r="G630" s="170">
        <v>0</v>
      </c>
      <c r="H630" s="170">
        <v>0</v>
      </c>
      <c r="I630" s="170">
        <v>0</v>
      </c>
      <c r="J630" s="170">
        <v>5</v>
      </c>
      <c r="K630" s="170">
        <v>5</v>
      </c>
      <c r="L630" s="170">
        <v>0</v>
      </c>
      <c r="M630" s="170">
        <v>0</v>
      </c>
      <c r="N630" s="170">
        <v>100</v>
      </c>
      <c r="O630" s="170">
        <v>100</v>
      </c>
      <c r="P630" s="39" t="s">
        <v>308</v>
      </c>
      <c r="Q630" s="87">
        <v>75</v>
      </c>
      <c r="R630" s="87">
        <v>75</v>
      </c>
      <c r="S630" s="87">
        <v>100</v>
      </c>
      <c r="T630" s="2"/>
    </row>
    <row r="631" spans="1:20" ht="50.25" customHeight="1" x14ac:dyDescent="0.25">
      <c r="A631" s="173"/>
      <c r="B631" s="235"/>
      <c r="C631" s="176"/>
      <c r="D631" s="178"/>
      <c r="E631" s="178"/>
      <c r="F631" s="178"/>
      <c r="G631" s="178"/>
      <c r="H631" s="178"/>
      <c r="I631" s="178"/>
      <c r="J631" s="178"/>
      <c r="K631" s="178"/>
      <c r="L631" s="178"/>
      <c r="M631" s="178"/>
      <c r="N631" s="178"/>
      <c r="O631" s="178"/>
      <c r="P631" s="41" t="s">
        <v>425</v>
      </c>
      <c r="Q631" s="110">
        <v>1</v>
      </c>
      <c r="R631" s="111">
        <v>1</v>
      </c>
      <c r="S631" s="111">
        <v>1</v>
      </c>
      <c r="T631" s="2"/>
    </row>
    <row r="632" spans="1:20" ht="41.25" customHeight="1" x14ac:dyDescent="0.25">
      <c r="A632" s="173"/>
      <c r="B632" s="235"/>
      <c r="C632" s="177"/>
      <c r="D632" s="171"/>
      <c r="E632" s="171"/>
      <c r="F632" s="171"/>
      <c r="G632" s="171"/>
      <c r="H632" s="171"/>
      <c r="I632" s="171"/>
      <c r="J632" s="171"/>
      <c r="K632" s="171"/>
      <c r="L632" s="171"/>
      <c r="M632" s="171"/>
      <c r="N632" s="171"/>
      <c r="O632" s="171"/>
      <c r="P632" s="41" t="s">
        <v>426</v>
      </c>
      <c r="Q632" s="110">
        <v>1</v>
      </c>
      <c r="R632" s="111">
        <v>1</v>
      </c>
      <c r="S632" s="111">
        <v>1</v>
      </c>
      <c r="T632" s="2"/>
    </row>
    <row r="633" spans="1:20" ht="41.25" customHeight="1" x14ac:dyDescent="0.25">
      <c r="A633" s="173"/>
      <c r="B633" s="235"/>
      <c r="C633" s="175">
        <v>2016</v>
      </c>
      <c r="D633" s="170">
        <v>46.4</v>
      </c>
      <c r="E633" s="170">
        <v>46.4</v>
      </c>
      <c r="F633" s="170">
        <v>0</v>
      </c>
      <c r="G633" s="170">
        <v>0</v>
      </c>
      <c r="H633" s="170">
        <v>0</v>
      </c>
      <c r="I633" s="170">
        <v>0</v>
      </c>
      <c r="J633" s="170">
        <v>46.4</v>
      </c>
      <c r="K633" s="170">
        <v>46.4</v>
      </c>
      <c r="L633" s="170">
        <v>0</v>
      </c>
      <c r="M633" s="170">
        <v>0</v>
      </c>
      <c r="N633" s="170">
        <v>100</v>
      </c>
      <c r="O633" s="170">
        <v>100</v>
      </c>
      <c r="P633" s="39" t="s">
        <v>308</v>
      </c>
      <c r="Q633" s="152">
        <v>80</v>
      </c>
      <c r="R633" s="152">
        <v>80</v>
      </c>
      <c r="S633" s="152">
        <v>100</v>
      </c>
      <c r="T633" s="2"/>
    </row>
    <row r="634" spans="1:20" ht="53.25" customHeight="1" x14ac:dyDescent="0.25">
      <c r="A634" s="173"/>
      <c r="B634" s="235"/>
      <c r="C634" s="176"/>
      <c r="D634" s="178"/>
      <c r="E634" s="178"/>
      <c r="F634" s="178"/>
      <c r="G634" s="178"/>
      <c r="H634" s="178"/>
      <c r="I634" s="178"/>
      <c r="J634" s="178"/>
      <c r="K634" s="178"/>
      <c r="L634" s="178"/>
      <c r="M634" s="178"/>
      <c r="N634" s="178"/>
      <c r="O634" s="178"/>
      <c r="P634" s="41" t="s">
        <v>425</v>
      </c>
      <c r="Q634" s="110">
        <v>1</v>
      </c>
      <c r="R634" s="111">
        <v>1</v>
      </c>
      <c r="S634" s="111">
        <v>1</v>
      </c>
      <c r="T634" s="2"/>
    </row>
    <row r="635" spans="1:20" ht="41.25" customHeight="1" x14ac:dyDescent="0.25">
      <c r="A635" s="174"/>
      <c r="B635" s="236"/>
      <c r="C635" s="177"/>
      <c r="D635" s="171"/>
      <c r="E635" s="171"/>
      <c r="F635" s="171"/>
      <c r="G635" s="171"/>
      <c r="H635" s="171"/>
      <c r="I635" s="171"/>
      <c r="J635" s="171"/>
      <c r="K635" s="171"/>
      <c r="L635" s="171"/>
      <c r="M635" s="171"/>
      <c r="N635" s="171"/>
      <c r="O635" s="171"/>
      <c r="P635" s="41" t="s">
        <v>426</v>
      </c>
      <c r="Q635" s="110">
        <v>1</v>
      </c>
      <c r="R635" s="111">
        <v>1</v>
      </c>
      <c r="S635" s="111">
        <v>1</v>
      </c>
      <c r="T635" s="2"/>
    </row>
    <row r="636" spans="1:20" ht="24.75" customHeight="1" x14ac:dyDescent="0.25">
      <c r="A636" s="199" t="s">
        <v>286</v>
      </c>
      <c r="B636" s="202" t="s">
        <v>310</v>
      </c>
      <c r="C636" s="17" t="s">
        <v>455</v>
      </c>
      <c r="D636" s="18">
        <f>SUM(D637:D639)</f>
        <v>708.1</v>
      </c>
      <c r="E636" s="18">
        <f t="shared" ref="E636:M636" si="232">SUM(E637:E639)</f>
        <v>707.90000000000009</v>
      </c>
      <c r="F636" s="18">
        <f t="shared" si="232"/>
        <v>0</v>
      </c>
      <c r="G636" s="18">
        <f t="shared" si="232"/>
        <v>0</v>
      </c>
      <c r="H636" s="18">
        <f t="shared" si="232"/>
        <v>0</v>
      </c>
      <c r="I636" s="18">
        <f t="shared" si="232"/>
        <v>0</v>
      </c>
      <c r="J636" s="18">
        <f t="shared" si="232"/>
        <v>708.1</v>
      </c>
      <c r="K636" s="18">
        <f t="shared" si="232"/>
        <v>707.90000000000009</v>
      </c>
      <c r="L636" s="18">
        <f t="shared" si="232"/>
        <v>0</v>
      </c>
      <c r="M636" s="18">
        <f t="shared" si="232"/>
        <v>0</v>
      </c>
      <c r="N636" s="18">
        <v>100</v>
      </c>
      <c r="O636" s="18">
        <v>99.97</v>
      </c>
      <c r="P636" s="210" t="s">
        <v>22</v>
      </c>
      <c r="Q636" s="210" t="s">
        <v>22</v>
      </c>
      <c r="R636" s="210" t="s">
        <v>22</v>
      </c>
      <c r="S636" s="210" t="s">
        <v>22</v>
      </c>
      <c r="T636" s="2"/>
    </row>
    <row r="637" spans="1:20" ht="20.25" customHeight="1" x14ac:dyDescent="0.25">
      <c r="A637" s="200"/>
      <c r="B637" s="203"/>
      <c r="C637" s="66">
        <v>2014</v>
      </c>
      <c r="D637" s="76">
        <f>SUM(D640)</f>
        <v>197</v>
      </c>
      <c r="E637" s="76">
        <f t="shared" ref="E637:M637" si="233">SUM(E640)</f>
        <v>196.9</v>
      </c>
      <c r="F637" s="76">
        <f t="shared" si="233"/>
        <v>0</v>
      </c>
      <c r="G637" s="76">
        <f t="shared" si="233"/>
        <v>0</v>
      </c>
      <c r="H637" s="76">
        <f t="shared" si="233"/>
        <v>0</v>
      </c>
      <c r="I637" s="76">
        <f t="shared" si="233"/>
        <v>0</v>
      </c>
      <c r="J637" s="76">
        <f t="shared" si="233"/>
        <v>197</v>
      </c>
      <c r="K637" s="76">
        <f t="shared" si="233"/>
        <v>196.9</v>
      </c>
      <c r="L637" s="76">
        <f t="shared" si="233"/>
        <v>0</v>
      </c>
      <c r="M637" s="76">
        <f t="shared" si="233"/>
        <v>0</v>
      </c>
      <c r="N637" s="76">
        <v>100</v>
      </c>
      <c r="O637" s="76">
        <v>99.95</v>
      </c>
      <c r="P637" s="211"/>
      <c r="Q637" s="211"/>
      <c r="R637" s="211"/>
      <c r="S637" s="211"/>
      <c r="T637" s="2"/>
    </row>
    <row r="638" spans="1:20" ht="22.5" customHeight="1" x14ac:dyDescent="0.25">
      <c r="A638" s="200"/>
      <c r="B638" s="203"/>
      <c r="C638" s="66">
        <v>2015</v>
      </c>
      <c r="D638" s="76">
        <f>SUM(D642)</f>
        <v>92.3</v>
      </c>
      <c r="E638" s="76">
        <f t="shared" ref="E638:M638" si="234">SUM(E642)</f>
        <v>92.2</v>
      </c>
      <c r="F638" s="76">
        <f t="shared" si="234"/>
        <v>0</v>
      </c>
      <c r="G638" s="76">
        <f t="shared" si="234"/>
        <v>0</v>
      </c>
      <c r="H638" s="76">
        <f t="shared" si="234"/>
        <v>0</v>
      </c>
      <c r="I638" s="76">
        <f t="shared" si="234"/>
        <v>0</v>
      </c>
      <c r="J638" s="76">
        <f t="shared" si="234"/>
        <v>92.3</v>
      </c>
      <c r="K638" s="76">
        <f t="shared" si="234"/>
        <v>92.2</v>
      </c>
      <c r="L638" s="76">
        <f t="shared" si="234"/>
        <v>0</v>
      </c>
      <c r="M638" s="76">
        <f t="shared" si="234"/>
        <v>0</v>
      </c>
      <c r="N638" s="76">
        <v>100</v>
      </c>
      <c r="O638" s="76">
        <v>99.89</v>
      </c>
      <c r="P638" s="211"/>
      <c r="Q638" s="211"/>
      <c r="R638" s="211"/>
      <c r="S638" s="211"/>
      <c r="T638" s="2"/>
    </row>
    <row r="639" spans="1:20" ht="22.5" customHeight="1" x14ac:dyDescent="0.25">
      <c r="A639" s="201"/>
      <c r="B639" s="204"/>
      <c r="C639" s="66">
        <v>2016</v>
      </c>
      <c r="D639" s="76">
        <f>SUM(D643)</f>
        <v>418.8</v>
      </c>
      <c r="E639" s="76">
        <f t="shared" ref="E639:M639" si="235">SUM(E643)</f>
        <v>418.8</v>
      </c>
      <c r="F639" s="76">
        <f t="shared" si="235"/>
        <v>0</v>
      </c>
      <c r="G639" s="76">
        <f t="shared" si="235"/>
        <v>0</v>
      </c>
      <c r="H639" s="76">
        <f t="shared" si="235"/>
        <v>0</v>
      </c>
      <c r="I639" s="76">
        <f t="shared" si="235"/>
        <v>0</v>
      </c>
      <c r="J639" s="76">
        <f t="shared" si="235"/>
        <v>418.8</v>
      </c>
      <c r="K639" s="76">
        <f t="shared" si="235"/>
        <v>418.8</v>
      </c>
      <c r="L639" s="76">
        <f t="shared" si="235"/>
        <v>0</v>
      </c>
      <c r="M639" s="76">
        <f t="shared" si="235"/>
        <v>0</v>
      </c>
      <c r="N639" s="76">
        <v>100</v>
      </c>
      <c r="O639" s="76">
        <v>100</v>
      </c>
      <c r="P639" s="212"/>
      <c r="Q639" s="212"/>
      <c r="R639" s="212"/>
      <c r="S639" s="212"/>
      <c r="T639" s="2"/>
    </row>
    <row r="640" spans="1:20" ht="111" customHeight="1" x14ac:dyDescent="0.25">
      <c r="A640" s="172" t="s">
        <v>288</v>
      </c>
      <c r="B640" s="234" t="s">
        <v>312</v>
      </c>
      <c r="C640" s="175">
        <v>2014</v>
      </c>
      <c r="D640" s="170">
        <v>197</v>
      </c>
      <c r="E640" s="170">
        <v>196.9</v>
      </c>
      <c r="F640" s="170">
        <v>0</v>
      </c>
      <c r="G640" s="170">
        <v>0</v>
      </c>
      <c r="H640" s="170">
        <v>0</v>
      </c>
      <c r="I640" s="170">
        <v>0</v>
      </c>
      <c r="J640" s="170">
        <v>197</v>
      </c>
      <c r="K640" s="170">
        <v>196.9</v>
      </c>
      <c r="L640" s="170">
        <v>0</v>
      </c>
      <c r="M640" s="170">
        <v>0</v>
      </c>
      <c r="N640" s="170">
        <v>100</v>
      </c>
      <c r="O640" s="170">
        <v>99.95</v>
      </c>
      <c r="P640" s="40" t="s">
        <v>313</v>
      </c>
      <c r="Q640" s="28">
        <v>100</v>
      </c>
      <c r="R640" s="28">
        <v>100</v>
      </c>
      <c r="S640" s="28">
        <v>100</v>
      </c>
      <c r="T640" s="2"/>
    </row>
    <row r="641" spans="1:20" ht="41.25" customHeight="1" x14ac:dyDescent="0.25">
      <c r="A641" s="173"/>
      <c r="B641" s="235"/>
      <c r="C641" s="177"/>
      <c r="D641" s="171"/>
      <c r="E641" s="171"/>
      <c r="F641" s="171"/>
      <c r="G641" s="171"/>
      <c r="H641" s="171"/>
      <c r="I641" s="171"/>
      <c r="J641" s="171"/>
      <c r="K641" s="171"/>
      <c r="L641" s="171"/>
      <c r="M641" s="171"/>
      <c r="N641" s="171"/>
      <c r="O641" s="171"/>
      <c r="P641" s="27" t="s">
        <v>314</v>
      </c>
      <c r="Q641" s="28">
        <v>100</v>
      </c>
      <c r="R641" s="28">
        <v>100</v>
      </c>
      <c r="S641" s="28">
        <v>100</v>
      </c>
      <c r="T641" s="2"/>
    </row>
    <row r="642" spans="1:20" ht="41.25" customHeight="1" x14ac:dyDescent="0.25">
      <c r="A642" s="173"/>
      <c r="B642" s="235"/>
      <c r="C642" s="86">
        <v>2015</v>
      </c>
      <c r="D642" s="85">
        <v>92.3</v>
      </c>
      <c r="E642" s="85">
        <v>92.2</v>
      </c>
      <c r="F642" s="85">
        <v>0</v>
      </c>
      <c r="G642" s="85">
        <v>0</v>
      </c>
      <c r="H642" s="85">
        <v>0</v>
      </c>
      <c r="I642" s="85">
        <v>0</v>
      </c>
      <c r="J642" s="85">
        <v>92.3</v>
      </c>
      <c r="K642" s="85">
        <v>92.2</v>
      </c>
      <c r="L642" s="85">
        <v>0</v>
      </c>
      <c r="M642" s="85">
        <v>0</v>
      </c>
      <c r="N642" s="85">
        <v>100</v>
      </c>
      <c r="O642" s="85">
        <v>99.89</v>
      </c>
      <c r="P642" s="27" t="s">
        <v>314</v>
      </c>
      <c r="Q642" s="87">
        <v>100</v>
      </c>
      <c r="R642" s="87">
        <v>100</v>
      </c>
      <c r="S642" s="87">
        <v>100</v>
      </c>
      <c r="T642" s="2"/>
    </row>
    <row r="643" spans="1:20" ht="41.25" customHeight="1" x14ac:dyDescent="0.25">
      <c r="A643" s="174"/>
      <c r="B643" s="236"/>
      <c r="C643" s="129">
        <v>2016</v>
      </c>
      <c r="D643" s="141">
        <v>418.8</v>
      </c>
      <c r="E643" s="141">
        <v>418.8</v>
      </c>
      <c r="F643" s="141">
        <v>0</v>
      </c>
      <c r="G643" s="141">
        <v>0</v>
      </c>
      <c r="H643" s="141">
        <v>0</v>
      </c>
      <c r="I643" s="141">
        <v>0</v>
      </c>
      <c r="J643" s="141">
        <v>418.8</v>
      </c>
      <c r="K643" s="141">
        <v>418.8</v>
      </c>
      <c r="L643" s="141">
        <v>0</v>
      </c>
      <c r="M643" s="141">
        <v>0</v>
      </c>
      <c r="N643" s="141">
        <v>100</v>
      </c>
      <c r="O643" s="141">
        <v>100</v>
      </c>
      <c r="P643" s="27" t="s">
        <v>314</v>
      </c>
      <c r="Q643" s="152">
        <v>100</v>
      </c>
      <c r="R643" s="152">
        <v>100</v>
      </c>
      <c r="S643" s="152">
        <v>100</v>
      </c>
      <c r="T643" s="2"/>
    </row>
    <row r="644" spans="1:20" ht="23.25" customHeight="1" x14ac:dyDescent="0.25">
      <c r="A644" s="199" t="s">
        <v>294</v>
      </c>
      <c r="B644" s="202" t="s">
        <v>315</v>
      </c>
      <c r="C644" s="17" t="s">
        <v>455</v>
      </c>
      <c r="D644" s="18">
        <f>SUM(D645:D647)</f>
        <v>133420.79999999999</v>
      </c>
      <c r="E644" s="18">
        <f t="shared" ref="E644:M644" si="236">SUM(E645:E647)</f>
        <v>133412.5</v>
      </c>
      <c r="F644" s="18">
        <f t="shared" si="236"/>
        <v>0</v>
      </c>
      <c r="G644" s="18">
        <f t="shared" si="236"/>
        <v>0</v>
      </c>
      <c r="H644" s="18">
        <f t="shared" si="236"/>
        <v>13549</v>
      </c>
      <c r="I644" s="18">
        <f t="shared" si="236"/>
        <v>13549</v>
      </c>
      <c r="J644" s="18">
        <f t="shared" si="236"/>
        <v>119871.8</v>
      </c>
      <c r="K644" s="18">
        <f t="shared" si="236"/>
        <v>119863.5</v>
      </c>
      <c r="L644" s="18">
        <f t="shared" si="236"/>
        <v>0</v>
      </c>
      <c r="M644" s="18">
        <f t="shared" si="236"/>
        <v>0</v>
      </c>
      <c r="N644" s="18">
        <v>100</v>
      </c>
      <c r="O644" s="18">
        <v>99.99</v>
      </c>
      <c r="P644" s="210" t="s">
        <v>22</v>
      </c>
      <c r="Q644" s="210" t="s">
        <v>22</v>
      </c>
      <c r="R644" s="210" t="s">
        <v>22</v>
      </c>
      <c r="S644" s="210" t="s">
        <v>22</v>
      </c>
      <c r="T644" s="2"/>
    </row>
    <row r="645" spans="1:20" ht="18" customHeight="1" x14ac:dyDescent="0.25">
      <c r="A645" s="200"/>
      <c r="B645" s="203"/>
      <c r="C645" s="16">
        <v>2014</v>
      </c>
      <c r="D645" s="18">
        <f>SUM(D648+D651)</f>
        <v>40772</v>
      </c>
      <c r="E645" s="18">
        <f t="shared" ref="E645:M645" si="237">SUM(E648+E651)</f>
        <v>40765.799999999996</v>
      </c>
      <c r="F645" s="18">
        <f t="shared" si="237"/>
        <v>0</v>
      </c>
      <c r="G645" s="18">
        <f t="shared" si="237"/>
        <v>0</v>
      </c>
      <c r="H645" s="18">
        <f t="shared" si="237"/>
        <v>4510</v>
      </c>
      <c r="I645" s="18">
        <f t="shared" si="237"/>
        <v>4510</v>
      </c>
      <c r="J645" s="18">
        <f t="shared" si="237"/>
        <v>36262</v>
      </c>
      <c r="K645" s="18">
        <f t="shared" si="237"/>
        <v>36255.799999999996</v>
      </c>
      <c r="L645" s="18">
        <f t="shared" si="237"/>
        <v>0</v>
      </c>
      <c r="M645" s="18">
        <f t="shared" si="237"/>
        <v>0</v>
      </c>
      <c r="N645" s="18">
        <v>100</v>
      </c>
      <c r="O645" s="18">
        <v>99.98</v>
      </c>
      <c r="P645" s="211"/>
      <c r="Q645" s="211"/>
      <c r="R645" s="211"/>
      <c r="S645" s="211"/>
      <c r="T645" s="2"/>
    </row>
    <row r="646" spans="1:20" ht="19.5" customHeight="1" x14ac:dyDescent="0.25">
      <c r="A646" s="200"/>
      <c r="B646" s="203"/>
      <c r="C646" s="16">
        <v>2015</v>
      </c>
      <c r="D646" s="18">
        <f>SUM(D649)</f>
        <v>40486.6</v>
      </c>
      <c r="E646" s="18">
        <f t="shared" ref="E646:M646" si="238">SUM(E649)</f>
        <v>40485.699999999997</v>
      </c>
      <c r="F646" s="18">
        <f t="shared" si="238"/>
        <v>0</v>
      </c>
      <c r="G646" s="18">
        <f t="shared" si="238"/>
        <v>0</v>
      </c>
      <c r="H646" s="18">
        <f t="shared" si="238"/>
        <v>4528</v>
      </c>
      <c r="I646" s="18">
        <f t="shared" si="238"/>
        <v>4528</v>
      </c>
      <c r="J646" s="18">
        <f t="shared" si="238"/>
        <v>35958.6</v>
      </c>
      <c r="K646" s="18">
        <f t="shared" si="238"/>
        <v>35957.699999999997</v>
      </c>
      <c r="L646" s="18">
        <f t="shared" si="238"/>
        <v>0</v>
      </c>
      <c r="M646" s="18">
        <f t="shared" si="238"/>
        <v>0</v>
      </c>
      <c r="N646" s="18">
        <v>100</v>
      </c>
      <c r="O646" s="18">
        <v>100</v>
      </c>
      <c r="P646" s="211"/>
      <c r="Q646" s="211"/>
      <c r="R646" s="211"/>
      <c r="S646" s="211"/>
      <c r="T646" s="2"/>
    </row>
    <row r="647" spans="1:20" ht="19.5" customHeight="1" x14ac:dyDescent="0.25">
      <c r="A647" s="201"/>
      <c r="B647" s="204"/>
      <c r="C647" s="16">
        <v>2016</v>
      </c>
      <c r="D647" s="18">
        <f>SUM(D650)</f>
        <v>52162.2</v>
      </c>
      <c r="E647" s="18">
        <f t="shared" ref="E647:M647" si="239">SUM(E650)</f>
        <v>52161</v>
      </c>
      <c r="F647" s="18">
        <f t="shared" si="239"/>
        <v>0</v>
      </c>
      <c r="G647" s="18">
        <f t="shared" si="239"/>
        <v>0</v>
      </c>
      <c r="H647" s="18">
        <f t="shared" si="239"/>
        <v>4511</v>
      </c>
      <c r="I647" s="18">
        <f t="shared" si="239"/>
        <v>4511</v>
      </c>
      <c r="J647" s="18">
        <f t="shared" si="239"/>
        <v>47651.199999999997</v>
      </c>
      <c r="K647" s="18">
        <f t="shared" si="239"/>
        <v>47650</v>
      </c>
      <c r="L647" s="18">
        <f t="shared" si="239"/>
        <v>0</v>
      </c>
      <c r="M647" s="18">
        <f t="shared" si="239"/>
        <v>0</v>
      </c>
      <c r="N647" s="18">
        <v>100</v>
      </c>
      <c r="O647" s="18">
        <v>100</v>
      </c>
      <c r="P647" s="212"/>
      <c r="Q647" s="212"/>
      <c r="R647" s="212"/>
      <c r="S647" s="212"/>
      <c r="T647" s="2"/>
    </row>
    <row r="648" spans="1:20" ht="66" customHeight="1" x14ac:dyDescent="0.25">
      <c r="A648" s="172" t="s">
        <v>296</v>
      </c>
      <c r="B648" s="175" t="s">
        <v>317</v>
      </c>
      <c r="C648" s="8">
        <v>2014</v>
      </c>
      <c r="D648" s="93">
        <v>40441</v>
      </c>
      <c r="E648" s="93">
        <v>40435.699999999997</v>
      </c>
      <c r="F648" s="93">
        <v>0</v>
      </c>
      <c r="G648" s="93">
        <v>0</v>
      </c>
      <c r="H648" s="93">
        <v>4510</v>
      </c>
      <c r="I648" s="93">
        <v>4510</v>
      </c>
      <c r="J648" s="93">
        <v>35931</v>
      </c>
      <c r="K648" s="93">
        <v>35925.699999999997</v>
      </c>
      <c r="L648" s="93">
        <v>0</v>
      </c>
      <c r="M648" s="93">
        <v>0</v>
      </c>
      <c r="N648" s="93">
        <v>100</v>
      </c>
      <c r="O648" s="93">
        <v>99.99</v>
      </c>
      <c r="P648" s="27" t="s">
        <v>316</v>
      </c>
      <c r="Q648" s="28">
        <v>100</v>
      </c>
      <c r="R648" s="28">
        <v>100</v>
      </c>
      <c r="S648" s="28">
        <v>100</v>
      </c>
      <c r="T648" s="2"/>
    </row>
    <row r="649" spans="1:20" ht="66" customHeight="1" x14ac:dyDescent="0.25">
      <c r="A649" s="173"/>
      <c r="B649" s="176"/>
      <c r="C649" s="8">
        <v>2015</v>
      </c>
      <c r="D649" s="93">
        <v>40486.6</v>
      </c>
      <c r="E649" s="93">
        <v>40485.699999999997</v>
      </c>
      <c r="F649" s="93">
        <v>0</v>
      </c>
      <c r="G649" s="93">
        <v>0</v>
      </c>
      <c r="H649" s="93">
        <v>4528</v>
      </c>
      <c r="I649" s="93">
        <v>4528</v>
      </c>
      <c r="J649" s="93">
        <v>35958.6</v>
      </c>
      <c r="K649" s="93">
        <v>35957.699999999997</v>
      </c>
      <c r="L649" s="93">
        <v>0</v>
      </c>
      <c r="M649" s="93">
        <v>0</v>
      </c>
      <c r="N649" s="93">
        <v>100</v>
      </c>
      <c r="O649" s="93">
        <v>100</v>
      </c>
      <c r="P649" s="27" t="s">
        <v>316</v>
      </c>
      <c r="Q649" s="87">
        <v>100</v>
      </c>
      <c r="R649" s="87">
        <v>100</v>
      </c>
      <c r="S649" s="87">
        <v>100</v>
      </c>
      <c r="T649" s="2"/>
    </row>
    <row r="650" spans="1:20" ht="66" customHeight="1" x14ac:dyDescent="0.25">
      <c r="A650" s="174"/>
      <c r="B650" s="177"/>
      <c r="C650" s="8">
        <v>2016</v>
      </c>
      <c r="D650" s="93">
        <v>52162.2</v>
      </c>
      <c r="E650" s="93">
        <v>52161</v>
      </c>
      <c r="F650" s="93">
        <v>0</v>
      </c>
      <c r="G650" s="93">
        <v>0</v>
      </c>
      <c r="H650" s="93">
        <v>4511</v>
      </c>
      <c r="I650" s="93">
        <v>4511</v>
      </c>
      <c r="J650" s="93">
        <v>47651.199999999997</v>
      </c>
      <c r="K650" s="93">
        <v>47650</v>
      </c>
      <c r="L650" s="93">
        <v>0</v>
      </c>
      <c r="M650" s="93">
        <v>0</v>
      </c>
      <c r="N650" s="93">
        <v>100</v>
      </c>
      <c r="O650" s="93">
        <v>100</v>
      </c>
      <c r="P650" s="27" t="s">
        <v>316</v>
      </c>
      <c r="Q650" s="152">
        <v>100</v>
      </c>
      <c r="R650" s="152">
        <v>100</v>
      </c>
      <c r="S650" s="152">
        <v>100</v>
      </c>
      <c r="T650" s="2"/>
    </row>
    <row r="651" spans="1:20" ht="69" customHeight="1" x14ac:dyDescent="0.25">
      <c r="A651" s="38" t="s">
        <v>300</v>
      </c>
      <c r="B651" s="8" t="s">
        <v>318</v>
      </c>
      <c r="C651" s="8">
        <v>2014</v>
      </c>
      <c r="D651" s="93">
        <v>331</v>
      </c>
      <c r="E651" s="93">
        <v>330.1</v>
      </c>
      <c r="F651" s="93">
        <v>0</v>
      </c>
      <c r="G651" s="93">
        <v>0</v>
      </c>
      <c r="H651" s="93">
        <v>0</v>
      </c>
      <c r="I651" s="93">
        <v>0</v>
      </c>
      <c r="J651" s="93">
        <v>331</v>
      </c>
      <c r="K651" s="93">
        <v>330.1</v>
      </c>
      <c r="L651" s="93">
        <v>0</v>
      </c>
      <c r="M651" s="93">
        <v>0</v>
      </c>
      <c r="N651" s="93">
        <v>100</v>
      </c>
      <c r="O651" s="93">
        <v>99.73</v>
      </c>
      <c r="P651" s="27" t="s">
        <v>319</v>
      </c>
      <c r="Q651" s="28">
        <v>0</v>
      </c>
      <c r="R651" s="28">
        <v>0</v>
      </c>
      <c r="S651" s="28">
        <v>100</v>
      </c>
      <c r="T651" s="2"/>
    </row>
    <row r="652" spans="1:20" ht="24.75" customHeight="1" x14ac:dyDescent="0.25">
      <c r="A652" s="199" t="s">
        <v>554</v>
      </c>
      <c r="B652" s="202" t="s">
        <v>320</v>
      </c>
      <c r="C652" s="17" t="s">
        <v>455</v>
      </c>
      <c r="D652" s="18">
        <f>SUM(D653:D655)</f>
        <v>112448.20000000001</v>
      </c>
      <c r="E652" s="18">
        <f t="shared" ref="E652:M652" si="240">SUM(E653:E655)</f>
        <v>112445.6</v>
      </c>
      <c r="F652" s="18">
        <f t="shared" si="240"/>
        <v>0</v>
      </c>
      <c r="G652" s="18">
        <f t="shared" si="240"/>
        <v>0</v>
      </c>
      <c r="H652" s="18">
        <f t="shared" si="240"/>
        <v>0</v>
      </c>
      <c r="I652" s="18">
        <f t="shared" si="240"/>
        <v>0</v>
      </c>
      <c r="J652" s="18">
        <f t="shared" si="240"/>
        <v>112448.20000000001</v>
      </c>
      <c r="K652" s="18">
        <f t="shared" si="240"/>
        <v>112445.6</v>
      </c>
      <c r="L652" s="18">
        <f t="shared" si="240"/>
        <v>0</v>
      </c>
      <c r="M652" s="18">
        <f t="shared" si="240"/>
        <v>0</v>
      </c>
      <c r="N652" s="18">
        <v>100</v>
      </c>
      <c r="O652" s="18">
        <v>100</v>
      </c>
      <c r="P652" s="210" t="s">
        <v>22</v>
      </c>
      <c r="Q652" s="210" t="s">
        <v>22</v>
      </c>
      <c r="R652" s="210" t="s">
        <v>22</v>
      </c>
      <c r="S652" s="210" t="s">
        <v>22</v>
      </c>
      <c r="T652" s="2"/>
    </row>
    <row r="653" spans="1:20" ht="22.5" customHeight="1" x14ac:dyDescent="0.25">
      <c r="A653" s="200"/>
      <c r="B653" s="203"/>
      <c r="C653" s="16">
        <v>2014</v>
      </c>
      <c r="D653" s="18">
        <f>SUM(D656)</f>
        <v>33807</v>
      </c>
      <c r="E653" s="18">
        <f t="shared" ref="E653:M653" si="241">SUM(E656)</f>
        <v>33805.5</v>
      </c>
      <c r="F653" s="18">
        <f t="shared" si="241"/>
        <v>0</v>
      </c>
      <c r="G653" s="18">
        <f t="shared" si="241"/>
        <v>0</v>
      </c>
      <c r="H653" s="18">
        <f t="shared" si="241"/>
        <v>0</v>
      </c>
      <c r="I653" s="18">
        <f t="shared" si="241"/>
        <v>0</v>
      </c>
      <c r="J653" s="18">
        <f t="shared" si="241"/>
        <v>33807</v>
      </c>
      <c r="K653" s="18">
        <f t="shared" si="241"/>
        <v>33805.5</v>
      </c>
      <c r="L653" s="18">
        <f t="shared" si="241"/>
        <v>0</v>
      </c>
      <c r="M653" s="18">
        <f t="shared" si="241"/>
        <v>0</v>
      </c>
      <c r="N653" s="18">
        <v>100</v>
      </c>
      <c r="O653" s="18">
        <v>100</v>
      </c>
      <c r="P653" s="211"/>
      <c r="Q653" s="211"/>
      <c r="R653" s="211"/>
      <c r="S653" s="211"/>
      <c r="T653" s="2"/>
    </row>
    <row r="654" spans="1:20" ht="25.5" customHeight="1" x14ac:dyDescent="0.25">
      <c r="A654" s="200"/>
      <c r="B654" s="203"/>
      <c r="C654" s="16">
        <v>2015</v>
      </c>
      <c r="D654" s="18">
        <f>SUM(D657)</f>
        <v>34346.300000000003</v>
      </c>
      <c r="E654" s="18">
        <f t="shared" ref="E654:M654" si="242">SUM(E657)</f>
        <v>34345.699999999997</v>
      </c>
      <c r="F654" s="18">
        <f t="shared" si="242"/>
        <v>0</v>
      </c>
      <c r="G654" s="18">
        <f t="shared" si="242"/>
        <v>0</v>
      </c>
      <c r="H654" s="18">
        <f t="shared" si="242"/>
        <v>0</v>
      </c>
      <c r="I654" s="18">
        <f t="shared" si="242"/>
        <v>0</v>
      </c>
      <c r="J654" s="18">
        <f t="shared" si="242"/>
        <v>34346.300000000003</v>
      </c>
      <c r="K654" s="18">
        <f t="shared" si="242"/>
        <v>34345.699999999997</v>
      </c>
      <c r="L654" s="18">
        <f t="shared" si="242"/>
        <v>0</v>
      </c>
      <c r="M654" s="18">
        <f t="shared" si="242"/>
        <v>0</v>
      </c>
      <c r="N654" s="18">
        <v>100</v>
      </c>
      <c r="O654" s="18">
        <v>100</v>
      </c>
      <c r="P654" s="211"/>
      <c r="Q654" s="211"/>
      <c r="R654" s="211"/>
      <c r="S654" s="211"/>
      <c r="T654" s="2"/>
    </row>
    <row r="655" spans="1:20" ht="25.5" customHeight="1" x14ac:dyDescent="0.25">
      <c r="A655" s="201"/>
      <c r="B655" s="204"/>
      <c r="C655" s="16">
        <v>2016</v>
      </c>
      <c r="D655" s="18">
        <f>SUM(D658)</f>
        <v>44294.9</v>
      </c>
      <c r="E655" s="18">
        <f t="shared" ref="E655:M655" si="243">SUM(E658)</f>
        <v>44294.400000000001</v>
      </c>
      <c r="F655" s="18">
        <f t="shared" si="243"/>
        <v>0</v>
      </c>
      <c r="G655" s="18">
        <f t="shared" si="243"/>
        <v>0</v>
      </c>
      <c r="H655" s="18">
        <f t="shared" si="243"/>
        <v>0</v>
      </c>
      <c r="I655" s="18">
        <f t="shared" si="243"/>
        <v>0</v>
      </c>
      <c r="J655" s="18">
        <f t="shared" si="243"/>
        <v>44294.9</v>
      </c>
      <c r="K655" s="18">
        <f t="shared" si="243"/>
        <v>44294.400000000001</v>
      </c>
      <c r="L655" s="18">
        <f t="shared" si="243"/>
        <v>0</v>
      </c>
      <c r="M655" s="18">
        <f t="shared" si="243"/>
        <v>0</v>
      </c>
      <c r="N655" s="18">
        <v>100</v>
      </c>
      <c r="O655" s="18">
        <v>100</v>
      </c>
      <c r="P655" s="212"/>
      <c r="Q655" s="212"/>
      <c r="R655" s="212"/>
      <c r="S655" s="212"/>
      <c r="T655" s="2"/>
    </row>
    <row r="656" spans="1:20" ht="28.5" customHeight="1" x14ac:dyDescent="0.25">
      <c r="A656" s="172" t="s">
        <v>555</v>
      </c>
      <c r="B656" s="175" t="s">
        <v>321</v>
      </c>
      <c r="C656" s="8">
        <v>2014</v>
      </c>
      <c r="D656" s="93">
        <v>33807</v>
      </c>
      <c r="E656" s="93">
        <v>33805.5</v>
      </c>
      <c r="F656" s="93">
        <v>0</v>
      </c>
      <c r="G656" s="93">
        <v>0</v>
      </c>
      <c r="H656" s="93">
        <v>0</v>
      </c>
      <c r="I656" s="93">
        <v>0</v>
      </c>
      <c r="J656" s="93">
        <v>33807</v>
      </c>
      <c r="K656" s="93">
        <v>33805.5</v>
      </c>
      <c r="L656" s="93">
        <v>0</v>
      </c>
      <c r="M656" s="93">
        <v>0</v>
      </c>
      <c r="N656" s="93">
        <v>100</v>
      </c>
      <c r="O656" s="93">
        <v>100</v>
      </c>
      <c r="P656" s="27" t="s">
        <v>322</v>
      </c>
      <c r="Q656" s="28">
        <v>0</v>
      </c>
      <c r="R656" s="28">
        <v>0</v>
      </c>
      <c r="S656" s="28">
        <v>100</v>
      </c>
      <c r="T656" s="2"/>
    </row>
    <row r="657" spans="1:20" ht="28.5" customHeight="1" x14ac:dyDescent="0.25">
      <c r="A657" s="173"/>
      <c r="B657" s="176"/>
      <c r="C657" s="8">
        <v>2015</v>
      </c>
      <c r="D657" s="93">
        <v>34346.300000000003</v>
      </c>
      <c r="E657" s="93">
        <v>34345.699999999997</v>
      </c>
      <c r="F657" s="93">
        <v>0</v>
      </c>
      <c r="G657" s="93">
        <v>0</v>
      </c>
      <c r="H657" s="93">
        <v>0</v>
      </c>
      <c r="I657" s="93">
        <v>0</v>
      </c>
      <c r="J657" s="93">
        <v>34346.300000000003</v>
      </c>
      <c r="K657" s="93">
        <v>34345.699999999997</v>
      </c>
      <c r="L657" s="93">
        <v>0</v>
      </c>
      <c r="M657" s="93">
        <v>0</v>
      </c>
      <c r="N657" s="93">
        <v>100</v>
      </c>
      <c r="O657" s="93">
        <v>100</v>
      </c>
      <c r="P657" s="27" t="s">
        <v>322</v>
      </c>
      <c r="Q657" s="87">
        <v>0</v>
      </c>
      <c r="R657" s="87">
        <v>0</v>
      </c>
      <c r="S657" s="87">
        <v>100</v>
      </c>
      <c r="T657" s="2"/>
    </row>
    <row r="658" spans="1:20" ht="28.5" customHeight="1" x14ac:dyDescent="0.25">
      <c r="A658" s="174"/>
      <c r="B658" s="177"/>
      <c r="C658" s="8">
        <v>2016</v>
      </c>
      <c r="D658" s="93">
        <v>44294.9</v>
      </c>
      <c r="E658" s="93">
        <v>44294.400000000001</v>
      </c>
      <c r="F658" s="93">
        <v>0</v>
      </c>
      <c r="G658" s="93">
        <v>0</v>
      </c>
      <c r="H658" s="93">
        <v>0</v>
      </c>
      <c r="I658" s="93">
        <v>0</v>
      </c>
      <c r="J658" s="93">
        <v>44294.9</v>
      </c>
      <c r="K658" s="93">
        <v>44294.400000000001</v>
      </c>
      <c r="L658" s="93">
        <v>0</v>
      </c>
      <c r="M658" s="93">
        <v>0</v>
      </c>
      <c r="N658" s="93">
        <v>100</v>
      </c>
      <c r="O658" s="93">
        <v>100</v>
      </c>
      <c r="P658" s="27" t="s">
        <v>322</v>
      </c>
      <c r="Q658" s="152">
        <v>0</v>
      </c>
      <c r="R658" s="152">
        <v>0</v>
      </c>
      <c r="S658" s="152">
        <v>100</v>
      </c>
      <c r="T658" s="2"/>
    </row>
    <row r="659" spans="1:20" ht="27" customHeight="1" x14ac:dyDescent="0.25">
      <c r="A659" s="239" t="s">
        <v>302</v>
      </c>
      <c r="B659" s="242" t="s">
        <v>324</v>
      </c>
      <c r="C659" s="13" t="s">
        <v>455</v>
      </c>
      <c r="D659" s="14">
        <f>SUM(D660:D662)</f>
        <v>27735</v>
      </c>
      <c r="E659" s="14">
        <f t="shared" ref="E659:M659" si="244">SUM(E660:E662)</f>
        <v>36564</v>
      </c>
      <c r="F659" s="14">
        <f t="shared" si="244"/>
        <v>3244.85</v>
      </c>
      <c r="G659" s="14">
        <f t="shared" si="244"/>
        <v>3090.54</v>
      </c>
      <c r="H659" s="14">
        <f t="shared" si="244"/>
        <v>3403.8500000000004</v>
      </c>
      <c r="I659" s="14">
        <f t="shared" si="244"/>
        <v>3200.75</v>
      </c>
      <c r="J659" s="14">
        <f t="shared" si="244"/>
        <v>3731.56</v>
      </c>
      <c r="K659" s="14">
        <f t="shared" si="244"/>
        <v>13260.97</v>
      </c>
      <c r="L659" s="14">
        <f t="shared" si="244"/>
        <v>17354.740000000002</v>
      </c>
      <c r="M659" s="14">
        <f t="shared" si="244"/>
        <v>17011.740000000002</v>
      </c>
      <c r="N659" s="14">
        <v>100</v>
      </c>
      <c r="O659" s="14">
        <v>131.83000000000001</v>
      </c>
      <c r="P659" s="207" t="s">
        <v>22</v>
      </c>
      <c r="Q659" s="207" t="s">
        <v>22</v>
      </c>
      <c r="R659" s="207" t="s">
        <v>22</v>
      </c>
      <c r="S659" s="207" t="s">
        <v>22</v>
      </c>
      <c r="T659" s="2"/>
    </row>
    <row r="660" spans="1:20" ht="22.5" customHeight="1" x14ac:dyDescent="0.25">
      <c r="A660" s="240"/>
      <c r="B660" s="243"/>
      <c r="C660" s="12">
        <v>2014</v>
      </c>
      <c r="D660" s="14">
        <f>SUM(D664+D674)</f>
        <v>7745.8</v>
      </c>
      <c r="E660" s="14">
        <f t="shared" ref="E660:M660" si="245">SUM(E664+E674)</f>
        <v>7745.8</v>
      </c>
      <c r="F660" s="14">
        <f t="shared" si="245"/>
        <v>986.05</v>
      </c>
      <c r="G660" s="14">
        <f t="shared" si="245"/>
        <v>986.05</v>
      </c>
      <c r="H660" s="14">
        <f t="shared" si="245"/>
        <v>1417.55</v>
      </c>
      <c r="I660" s="14">
        <f t="shared" si="245"/>
        <v>1417.55</v>
      </c>
      <c r="J660" s="14">
        <f t="shared" si="245"/>
        <v>1200</v>
      </c>
      <c r="K660" s="14">
        <f t="shared" si="245"/>
        <v>1200</v>
      </c>
      <c r="L660" s="14">
        <f t="shared" si="245"/>
        <v>4142.2</v>
      </c>
      <c r="M660" s="14">
        <f t="shared" si="245"/>
        <v>4142.2</v>
      </c>
      <c r="N660" s="14">
        <v>100</v>
      </c>
      <c r="O660" s="14">
        <v>100</v>
      </c>
      <c r="P660" s="208"/>
      <c r="Q660" s="208"/>
      <c r="R660" s="208"/>
      <c r="S660" s="208"/>
      <c r="T660" s="2"/>
    </row>
    <row r="661" spans="1:20" ht="28.5" customHeight="1" x14ac:dyDescent="0.25">
      <c r="A661" s="240"/>
      <c r="B661" s="243"/>
      <c r="C661" s="12">
        <v>2015</v>
      </c>
      <c r="D661" s="14">
        <f>SUM(D665+D675)</f>
        <v>9503</v>
      </c>
      <c r="E661" s="14">
        <f t="shared" ref="E661:M661" si="246">SUM(E665+E675)</f>
        <v>18332</v>
      </c>
      <c r="F661" s="14">
        <f t="shared" si="246"/>
        <v>1031</v>
      </c>
      <c r="G661" s="14">
        <f t="shared" si="246"/>
        <v>876.69</v>
      </c>
      <c r="H661" s="14">
        <f t="shared" si="246"/>
        <v>1095</v>
      </c>
      <c r="I661" s="14">
        <f t="shared" si="246"/>
        <v>891.9</v>
      </c>
      <c r="J661" s="14">
        <f t="shared" si="246"/>
        <v>1200</v>
      </c>
      <c r="K661" s="14">
        <f t="shared" si="246"/>
        <v>10729.41</v>
      </c>
      <c r="L661" s="14">
        <f t="shared" si="246"/>
        <v>6177</v>
      </c>
      <c r="M661" s="14">
        <f t="shared" si="246"/>
        <v>5834</v>
      </c>
      <c r="N661" s="14">
        <v>100</v>
      </c>
      <c r="O661" s="14">
        <v>192.91</v>
      </c>
      <c r="P661" s="208"/>
      <c r="Q661" s="208"/>
      <c r="R661" s="208"/>
      <c r="S661" s="208"/>
      <c r="T661" s="2"/>
    </row>
    <row r="662" spans="1:20" ht="28.5" customHeight="1" x14ac:dyDescent="0.25">
      <c r="A662" s="241"/>
      <c r="B662" s="244"/>
      <c r="C662" s="12">
        <v>2016</v>
      </c>
      <c r="D662" s="14">
        <f>SUM(D666+D676)</f>
        <v>10486.2</v>
      </c>
      <c r="E662" s="14">
        <f t="shared" ref="E662:M662" si="247">SUM(E666+E676)</f>
        <v>10486.2</v>
      </c>
      <c r="F662" s="14">
        <f t="shared" si="247"/>
        <v>1227.8</v>
      </c>
      <c r="G662" s="14">
        <f t="shared" si="247"/>
        <v>1227.8</v>
      </c>
      <c r="H662" s="14">
        <f t="shared" si="247"/>
        <v>891.3</v>
      </c>
      <c r="I662" s="14">
        <f t="shared" si="247"/>
        <v>891.3</v>
      </c>
      <c r="J662" s="14">
        <f t="shared" si="247"/>
        <v>1331.56</v>
      </c>
      <c r="K662" s="14">
        <f t="shared" si="247"/>
        <v>1331.56</v>
      </c>
      <c r="L662" s="14">
        <f t="shared" si="247"/>
        <v>7035.54</v>
      </c>
      <c r="M662" s="14">
        <f t="shared" si="247"/>
        <v>7035.54</v>
      </c>
      <c r="N662" s="14">
        <v>100</v>
      </c>
      <c r="O662" s="14">
        <v>100</v>
      </c>
      <c r="P662" s="209"/>
      <c r="Q662" s="209"/>
      <c r="R662" s="209"/>
      <c r="S662" s="209"/>
      <c r="T662" s="2"/>
    </row>
    <row r="663" spans="1:20" ht="21.75" customHeight="1" x14ac:dyDescent="0.25">
      <c r="A663" s="199" t="s">
        <v>304</v>
      </c>
      <c r="B663" s="202" t="s">
        <v>326</v>
      </c>
      <c r="C663" s="17" t="s">
        <v>455</v>
      </c>
      <c r="D663" s="18">
        <f>SUM(D664:D666)</f>
        <v>27735</v>
      </c>
      <c r="E663" s="18">
        <f t="shared" ref="E663:M663" si="248">SUM(E664:E666)</f>
        <v>27342</v>
      </c>
      <c r="F663" s="18">
        <f t="shared" si="248"/>
        <v>3244.85</v>
      </c>
      <c r="G663" s="18">
        <f t="shared" si="248"/>
        <v>3090.54</v>
      </c>
      <c r="H663" s="18">
        <f t="shared" si="248"/>
        <v>3403.8500000000004</v>
      </c>
      <c r="I663" s="18">
        <f t="shared" si="248"/>
        <v>3200.75</v>
      </c>
      <c r="J663" s="18">
        <f t="shared" si="248"/>
        <v>3731.56</v>
      </c>
      <c r="K663" s="18">
        <f t="shared" si="248"/>
        <v>4038.97</v>
      </c>
      <c r="L663" s="18">
        <f t="shared" si="248"/>
        <v>17354.740000000002</v>
      </c>
      <c r="M663" s="18">
        <f t="shared" si="248"/>
        <v>17011.740000000002</v>
      </c>
      <c r="N663" s="18">
        <v>100</v>
      </c>
      <c r="O663" s="18">
        <v>98.58</v>
      </c>
      <c r="P663" s="210" t="s">
        <v>22</v>
      </c>
      <c r="Q663" s="210" t="s">
        <v>22</v>
      </c>
      <c r="R663" s="210" t="s">
        <v>22</v>
      </c>
      <c r="S663" s="210" t="s">
        <v>22</v>
      </c>
      <c r="T663" s="2"/>
    </row>
    <row r="664" spans="1:20" ht="21" customHeight="1" x14ac:dyDescent="0.25">
      <c r="A664" s="200"/>
      <c r="B664" s="203"/>
      <c r="C664" s="66">
        <v>2014</v>
      </c>
      <c r="D664" s="76">
        <f>SUM(D667)</f>
        <v>7745.8</v>
      </c>
      <c r="E664" s="76">
        <f t="shared" ref="E664:M664" si="249">SUM(E667)</f>
        <v>7745.8</v>
      </c>
      <c r="F664" s="76">
        <f t="shared" si="249"/>
        <v>986.05</v>
      </c>
      <c r="G664" s="76">
        <f t="shared" si="249"/>
        <v>986.05</v>
      </c>
      <c r="H664" s="76">
        <f t="shared" si="249"/>
        <v>1417.55</v>
      </c>
      <c r="I664" s="76">
        <f t="shared" si="249"/>
        <v>1417.55</v>
      </c>
      <c r="J664" s="76">
        <f t="shared" si="249"/>
        <v>1200</v>
      </c>
      <c r="K664" s="76">
        <f t="shared" si="249"/>
        <v>1200</v>
      </c>
      <c r="L664" s="76">
        <f t="shared" si="249"/>
        <v>4142.2</v>
      </c>
      <c r="M664" s="76">
        <f t="shared" si="249"/>
        <v>4142.2</v>
      </c>
      <c r="N664" s="76">
        <v>100</v>
      </c>
      <c r="O664" s="76">
        <v>100</v>
      </c>
      <c r="P664" s="211"/>
      <c r="Q664" s="211"/>
      <c r="R664" s="211"/>
      <c r="S664" s="211"/>
      <c r="T664" s="2"/>
    </row>
    <row r="665" spans="1:20" ht="22.5" customHeight="1" x14ac:dyDescent="0.25">
      <c r="A665" s="200"/>
      <c r="B665" s="203"/>
      <c r="C665" s="66">
        <v>2015</v>
      </c>
      <c r="D665" s="76">
        <f>SUM(D669)</f>
        <v>9503</v>
      </c>
      <c r="E665" s="76">
        <f t="shared" ref="E665:M665" si="250">SUM(E669)</f>
        <v>9110</v>
      </c>
      <c r="F665" s="76">
        <f t="shared" si="250"/>
        <v>1031</v>
      </c>
      <c r="G665" s="76">
        <f t="shared" si="250"/>
        <v>876.69</v>
      </c>
      <c r="H665" s="76">
        <f t="shared" si="250"/>
        <v>1095</v>
      </c>
      <c r="I665" s="76">
        <f t="shared" si="250"/>
        <v>891.9</v>
      </c>
      <c r="J665" s="76">
        <f t="shared" si="250"/>
        <v>1200</v>
      </c>
      <c r="K665" s="76">
        <f t="shared" si="250"/>
        <v>1507.41</v>
      </c>
      <c r="L665" s="76">
        <f t="shared" si="250"/>
        <v>6177</v>
      </c>
      <c r="M665" s="76">
        <f t="shared" si="250"/>
        <v>5834</v>
      </c>
      <c r="N665" s="76">
        <v>100</v>
      </c>
      <c r="O665" s="76">
        <v>95.86</v>
      </c>
      <c r="P665" s="211"/>
      <c r="Q665" s="211"/>
      <c r="R665" s="211"/>
      <c r="S665" s="211"/>
      <c r="T665" s="2"/>
    </row>
    <row r="666" spans="1:20" ht="22.5" customHeight="1" x14ac:dyDescent="0.25">
      <c r="A666" s="201"/>
      <c r="B666" s="204"/>
      <c r="C666" s="66">
        <v>2016</v>
      </c>
      <c r="D666" s="76">
        <f>SUM(D671)</f>
        <v>10486.2</v>
      </c>
      <c r="E666" s="76">
        <f t="shared" ref="E666:M666" si="251">SUM(E671)</f>
        <v>10486.2</v>
      </c>
      <c r="F666" s="76">
        <f t="shared" si="251"/>
        <v>1227.8</v>
      </c>
      <c r="G666" s="76">
        <f t="shared" si="251"/>
        <v>1227.8</v>
      </c>
      <c r="H666" s="76">
        <f t="shared" si="251"/>
        <v>891.3</v>
      </c>
      <c r="I666" s="76">
        <f t="shared" si="251"/>
        <v>891.3</v>
      </c>
      <c r="J666" s="76">
        <f t="shared" si="251"/>
        <v>1331.56</v>
      </c>
      <c r="K666" s="76">
        <f t="shared" si="251"/>
        <v>1331.56</v>
      </c>
      <c r="L666" s="76">
        <f t="shared" si="251"/>
        <v>7035.54</v>
      </c>
      <c r="M666" s="76">
        <f t="shared" si="251"/>
        <v>7035.54</v>
      </c>
      <c r="N666" s="76">
        <v>100</v>
      </c>
      <c r="O666" s="76">
        <v>100</v>
      </c>
      <c r="P666" s="212"/>
      <c r="Q666" s="212"/>
      <c r="R666" s="212"/>
      <c r="S666" s="212"/>
      <c r="T666" s="2"/>
    </row>
    <row r="667" spans="1:20" ht="54.75" customHeight="1" x14ac:dyDescent="0.25">
      <c r="A667" s="172" t="s">
        <v>306</v>
      </c>
      <c r="B667" s="234" t="s">
        <v>327</v>
      </c>
      <c r="C667" s="175">
        <v>2014</v>
      </c>
      <c r="D667" s="170">
        <v>7745.8</v>
      </c>
      <c r="E667" s="170">
        <v>7745.8</v>
      </c>
      <c r="F667" s="170">
        <v>986.05</v>
      </c>
      <c r="G667" s="170">
        <v>986.05</v>
      </c>
      <c r="H667" s="170">
        <v>1417.55</v>
      </c>
      <c r="I667" s="170">
        <v>1417.55</v>
      </c>
      <c r="J667" s="170">
        <v>1200</v>
      </c>
      <c r="K667" s="170">
        <v>1200</v>
      </c>
      <c r="L667" s="170">
        <v>4142.2</v>
      </c>
      <c r="M667" s="170">
        <v>4142.2</v>
      </c>
      <c r="N667" s="170">
        <v>100</v>
      </c>
      <c r="O667" s="170">
        <v>100</v>
      </c>
      <c r="P667" s="39" t="s">
        <v>328</v>
      </c>
      <c r="Q667" s="28">
        <v>6</v>
      </c>
      <c r="R667" s="28">
        <v>6</v>
      </c>
      <c r="S667" s="28">
        <v>100</v>
      </c>
      <c r="T667" s="2"/>
    </row>
    <row r="668" spans="1:20" ht="54.75" customHeight="1" x14ac:dyDescent="0.25">
      <c r="A668" s="173"/>
      <c r="B668" s="235"/>
      <c r="C668" s="177"/>
      <c r="D668" s="171"/>
      <c r="E668" s="171"/>
      <c r="F668" s="171"/>
      <c r="G668" s="171"/>
      <c r="H668" s="171"/>
      <c r="I668" s="171"/>
      <c r="J668" s="171"/>
      <c r="K668" s="171"/>
      <c r="L668" s="171"/>
      <c r="M668" s="171"/>
      <c r="N668" s="171"/>
      <c r="O668" s="171"/>
      <c r="P668" s="39" t="s">
        <v>329</v>
      </c>
      <c r="Q668" s="28">
        <v>22</v>
      </c>
      <c r="R668" s="28">
        <v>22</v>
      </c>
      <c r="S668" s="28">
        <v>100</v>
      </c>
      <c r="T668" s="2"/>
    </row>
    <row r="669" spans="1:20" ht="81" customHeight="1" x14ac:dyDescent="0.25">
      <c r="A669" s="173"/>
      <c r="B669" s="235"/>
      <c r="C669" s="175">
        <v>2015</v>
      </c>
      <c r="D669" s="170">
        <v>9503</v>
      </c>
      <c r="E669" s="170">
        <v>9110</v>
      </c>
      <c r="F669" s="170">
        <v>1031</v>
      </c>
      <c r="G669" s="170">
        <v>876.69</v>
      </c>
      <c r="H669" s="170">
        <v>1095</v>
      </c>
      <c r="I669" s="170">
        <v>891.9</v>
      </c>
      <c r="J669" s="170">
        <v>1200</v>
      </c>
      <c r="K669" s="170">
        <v>1507.41</v>
      </c>
      <c r="L669" s="170">
        <v>6177</v>
      </c>
      <c r="M669" s="170">
        <v>5834</v>
      </c>
      <c r="N669" s="170">
        <v>100</v>
      </c>
      <c r="O669" s="170">
        <v>95.86</v>
      </c>
      <c r="P669" s="39" t="s">
        <v>427</v>
      </c>
      <c r="Q669" s="87">
        <v>5</v>
      </c>
      <c r="R669" s="87">
        <v>5</v>
      </c>
      <c r="S669" s="87">
        <v>100</v>
      </c>
      <c r="T669" s="2"/>
    </row>
    <row r="670" spans="1:20" ht="119.25" customHeight="1" x14ac:dyDescent="0.25">
      <c r="A670" s="173"/>
      <c r="B670" s="235"/>
      <c r="C670" s="177"/>
      <c r="D670" s="171"/>
      <c r="E670" s="171"/>
      <c r="F670" s="171"/>
      <c r="G670" s="171"/>
      <c r="H670" s="171"/>
      <c r="I670" s="171"/>
      <c r="J670" s="171"/>
      <c r="K670" s="171"/>
      <c r="L670" s="171"/>
      <c r="M670" s="171"/>
      <c r="N670" s="171"/>
      <c r="O670" s="171"/>
      <c r="P670" s="39" t="s">
        <v>428</v>
      </c>
      <c r="Q670" s="112">
        <v>9.4E-2</v>
      </c>
      <c r="R670" s="112">
        <v>9.8000000000000004E-2</v>
      </c>
      <c r="S670" s="87">
        <v>104.26</v>
      </c>
      <c r="T670" s="2"/>
    </row>
    <row r="671" spans="1:20" ht="79.5" customHeight="1" x14ac:dyDescent="0.25">
      <c r="A671" s="173"/>
      <c r="B671" s="235"/>
      <c r="C671" s="175">
        <v>2016</v>
      </c>
      <c r="D671" s="170">
        <v>10486.2</v>
      </c>
      <c r="E671" s="170">
        <v>10486.2</v>
      </c>
      <c r="F671" s="170">
        <v>1227.8</v>
      </c>
      <c r="G671" s="170">
        <v>1227.8</v>
      </c>
      <c r="H671" s="170">
        <v>891.3</v>
      </c>
      <c r="I671" s="170">
        <v>891.3</v>
      </c>
      <c r="J671" s="170">
        <v>1331.56</v>
      </c>
      <c r="K671" s="170">
        <v>1331.56</v>
      </c>
      <c r="L671" s="170">
        <v>7035.54</v>
      </c>
      <c r="M671" s="170">
        <v>7035.54</v>
      </c>
      <c r="N671" s="170">
        <v>100</v>
      </c>
      <c r="O671" s="170">
        <v>100</v>
      </c>
      <c r="P671" s="39" t="s">
        <v>427</v>
      </c>
      <c r="Q671" s="152">
        <v>6</v>
      </c>
      <c r="R671" s="152">
        <v>6</v>
      </c>
      <c r="S671" s="152">
        <v>100</v>
      </c>
      <c r="T671" s="2"/>
    </row>
    <row r="672" spans="1:20" ht="119.25" customHeight="1" x14ac:dyDescent="0.25">
      <c r="A672" s="174"/>
      <c r="B672" s="236"/>
      <c r="C672" s="177"/>
      <c r="D672" s="171"/>
      <c r="E672" s="171"/>
      <c r="F672" s="171"/>
      <c r="G672" s="171"/>
      <c r="H672" s="171"/>
      <c r="I672" s="171"/>
      <c r="J672" s="171"/>
      <c r="K672" s="171"/>
      <c r="L672" s="171"/>
      <c r="M672" s="171"/>
      <c r="N672" s="171"/>
      <c r="O672" s="171"/>
      <c r="P672" s="39" t="s">
        <v>428</v>
      </c>
      <c r="Q672" s="112">
        <v>9.4E-2</v>
      </c>
      <c r="R672" s="112">
        <v>9.4E-2</v>
      </c>
      <c r="S672" s="152">
        <v>100</v>
      </c>
      <c r="T672" s="2"/>
    </row>
    <row r="673" spans="1:20" ht="24.75" customHeight="1" x14ac:dyDescent="0.25">
      <c r="A673" s="199" t="s">
        <v>309</v>
      </c>
      <c r="B673" s="202" t="s">
        <v>330</v>
      </c>
      <c r="C673" s="17" t="s">
        <v>455</v>
      </c>
      <c r="D673" s="18">
        <f>SUM(D674:D676)</f>
        <v>0</v>
      </c>
      <c r="E673" s="18">
        <f t="shared" ref="E673:M673" si="252">SUM(E674:E676)</f>
        <v>9222</v>
      </c>
      <c r="F673" s="18">
        <f t="shared" si="252"/>
        <v>0</v>
      </c>
      <c r="G673" s="18">
        <f t="shared" si="252"/>
        <v>0</v>
      </c>
      <c r="H673" s="18">
        <f t="shared" si="252"/>
        <v>0</v>
      </c>
      <c r="I673" s="18">
        <f t="shared" si="252"/>
        <v>0</v>
      </c>
      <c r="J673" s="18">
        <f t="shared" si="252"/>
        <v>0</v>
      </c>
      <c r="K673" s="18">
        <f t="shared" si="252"/>
        <v>9222</v>
      </c>
      <c r="L673" s="18">
        <f t="shared" si="252"/>
        <v>0</v>
      </c>
      <c r="M673" s="18">
        <f t="shared" si="252"/>
        <v>0</v>
      </c>
      <c r="N673" s="18">
        <v>0</v>
      </c>
      <c r="O673" s="18">
        <v>100</v>
      </c>
      <c r="P673" s="210" t="s">
        <v>22</v>
      </c>
      <c r="Q673" s="210" t="s">
        <v>22</v>
      </c>
      <c r="R673" s="210" t="s">
        <v>22</v>
      </c>
      <c r="S673" s="210" t="s">
        <v>22</v>
      </c>
      <c r="T673" s="2"/>
    </row>
    <row r="674" spans="1:20" ht="23.25" customHeight="1" x14ac:dyDescent="0.25">
      <c r="A674" s="200"/>
      <c r="B674" s="203"/>
      <c r="C674" s="16">
        <v>2014</v>
      </c>
      <c r="D674" s="18">
        <v>0</v>
      </c>
      <c r="E674" s="18">
        <v>0</v>
      </c>
      <c r="F674" s="18">
        <v>0</v>
      </c>
      <c r="G674" s="18">
        <v>0</v>
      </c>
      <c r="H674" s="18">
        <v>0</v>
      </c>
      <c r="I674" s="18">
        <v>0</v>
      </c>
      <c r="J674" s="18">
        <v>0</v>
      </c>
      <c r="K674" s="18">
        <v>0</v>
      </c>
      <c r="L674" s="18">
        <v>0</v>
      </c>
      <c r="M674" s="18">
        <v>0</v>
      </c>
      <c r="N674" s="18">
        <v>0</v>
      </c>
      <c r="O674" s="18">
        <v>0</v>
      </c>
      <c r="P674" s="211"/>
      <c r="Q674" s="211"/>
      <c r="R674" s="211"/>
      <c r="S674" s="211"/>
      <c r="T674" s="2"/>
    </row>
    <row r="675" spans="1:20" ht="23.25" customHeight="1" x14ac:dyDescent="0.25">
      <c r="A675" s="200"/>
      <c r="B675" s="203"/>
      <c r="C675" s="16">
        <v>2015</v>
      </c>
      <c r="D675" s="18">
        <f>SUM(D677)</f>
        <v>0</v>
      </c>
      <c r="E675" s="18">
        <f t="shared" ref="E675:M675" si="253">SUM(E677)</f>
        <v>9222</v>
      </c>
      <c r="F675" s="18">
        <f t="shared" si="253"/>
        <v>0</v>
      </c>
      <c r="G675" s="18">
        <f t="shared" si="253"/>
        <v>0</v>
      </c>
      <c r="H675" s="18">
        <f t="shared" si="253"/>
        <v>0</v>
      </c>
      <c r="I675" s="18">
        <f t="shared" si="253"/>
        <v>0</v>
      </c>
      <c r="J675" s="18">
        <f t="shared" si="253"/>
        <v>0</v>
      </c>
      <c r="K675" s="18">
        <f t="shared" si="253"/>
        <v>9222</v>
      </c>
      <c r="L675" s="18">
        <f t="shared" si="253"/>
        <v>0</v>
      </c>
      <c r="M675" s="18">
        <f t="shared" si="253"/>
        <v>0</v>
      </c>
      <c r="N675" s="18">
        <v>0</v>
      </c>
      <c r="O675" s="18">
        <v>100</v>
      </c>
      <c r="P675" s="211"/>
      <c r="Q675" s="211"/>
      <c r="R675" s="211"/>
      <c r="S675" s="211"/>
      <c r="T675" s="2"/>
    </row>
    <row r="676" spans="1:20" ht="23.25" customHeight="1" x14ac:dyDescent="0.25">
      <c r="A676" s="201"/>
      <c r="B676" s="204"/>
      <c r="C676" s="16">
        <v>2016</v>
      </c>
      <c r="D676" s="18">
        <v>0</v>
      </c>
      <c r="E676" s="18">
        <v>0</v>
      </c>
      <c r="F676" s="18">
        <v>0</v>
      </c>
      <c r="G676" s="18">
        <v>0</v>
      </c>
      <c r="H676" s="18">
        <v>0</v>
      </c>
      <c r="I676" s="18">
        <v>0</v>
      </c>
      <c r="J676" s="18">
        <v>0</v>
      </c>
      <c r="K676" s="18">
        <v>0</v>
      </c>
      <c r="L676" s="18">
        <v>0</v>
      </c>
      <c r="M676" s="18">
        <v>0</v>
      </c>
      <c r="N676" s="18">
        <v>0</v>
      </c>
      <c r="O676" s="18">
        <v>0</v>
      </c>
      <c r="P676" s="212"/>
      <c r="Q676" s="212"/>
      <c r="R676" s="212"/>
      <c r="S676" s="212"/>
      <c r="T676" s="2"/>
    </row>
    <row r="677" spans="1:20" ht="42.75" customHeight="1" x14ac:dyDescent="0.25">
      <c r="A677" s="83" t="s">
        <v>311</v>
      </c>
      <c r="B677" s="84" t="s">
        <v>429</v>
      </c>
      <c r="C677" s="90">
        <v>2015</v>
      </c>
      <c r="D677" s="91">
        <v>0</v>
      </c>
      <c r="E677" s="91">
        <v>9222</v>
      </c>
      <c r="F677" s="91">
        <v>0</v>
      </c>
      <c r="G677" s="91">
        <v>0</v>
      </c>
      <c r="H677" s="91">
        <v>0</v>
      </c>
      <c r="I677" s="91">
        <v>0</v>
      </c>
      <c r="J677" s="91">
        <v>0</v>
      </c>
      <c r="K677" s="91">
        <v>9222</v>
      </c>
      <c r="L677" s="91">
        <v>0</v>
      </c>
      <c r="M677" s="91">
        <v>0</v>
      </c>
      <c r="N677" s="91">
        <v>0</v>
      </c>
      <c r="O677" s="91">
        <v>100</v>
      </c>
      <c r="P677" s="92" t="s">
        <v>430</v>
      </c>
      <c r="Q677" s="79">
        <v>1</v>
      </c>
      <c r="R677" s="79">
        <v>6</v>
      </c>
      <c r="S677" s="79" t="s">
        <v>431</v>
      </c>
      <c r="T677" s="2"/>
    </row>
    <row r="678" spans="1:20" ht="24" customHeight="1" x14ac:dyDescent="0.25">
      <c r="A678" s="239" t="s">
        <v>323</v>
      </c>
      <c r="B678" s="242" t="s">
        <v>331</v>
      </c>
      <c r="C678" s="13" t="s">
        <v>455</v>
      </c>
      <c r="D678" s="14">
        <f>SUM(D679:D681)</f>
        <v>13216</v>
      </c>
      <c r="E678" s="14">
        <f t="shared" ref="E678:M678" si="254">SUM(E679:E681)</f>
        <v>13216</v>
      </c>
      <c r="F678" s="14">
        <f t="shared" si="254"/>
        <v>0</v>
      </c>
      <c r="G678" s="14">
        <f t="shared" si="254"/>
        <v>0</v>
      </c>
      <c r="H678" s="14">
        <f t="shared" si="254"/>
        <v>0</v>
      </c>
      <c r="I678" s="14">
        <f t="shared" si="254"/>
        <v>0</v>
      </c>
      <c r="J678" s="14">
        <f t="shared" si="254"/>
        <v>13216</v>
      </c>
      <c r="K678" s="14">
        <f t="shared" si="254"/>
        <v>13216</v>
      </c>
      <c r="L678" s="14">
        <f t="shared" si="254"/>
        <v>0</v>
      </c>
      <c r="M678" s="14">
        <f t="shared" si="254"/>
        <v>0</v>
      </c>
      <c r="N678" s="14">
        <v>100</v>
      </c>
      <c r="O678" s="14">
        <v>100</v>
      </c>
      <c r="P678" s="207" t="s">
        <v>22</v>
      </c>
      <c r="Q678" s="207" t="s">
        <v>22</v>
      </c>
      <c r="R678" s="207" t="s">
        <v>22</v>
      </c>
      <c r="S678" s="207" t="s">
        <v>22</v>
      </c>
      <c r="T678" s="2"/>
    </row>
    <row r="679" spans="1:20" ht="21.75" customHeight="1" x14ac:dyDescent="0.25">
      <c r="A679" s="240"/>
      <c r="B679" s="243"/>
      <c r="C679" s="12">
        <v>2014</v>
      </c>
      <c r="D679" s="14">
        <f>SUM(D682)</f>
        <v>3105</v>
      </c>
      <c r="E679" s="14">
        <f t="shared" ref="E679:M679" si="255">SUM(E682)</f>
        <v>3105</v>
      </c>
      <c r="F679" s="14">
        <f t="shared" si="255"/>
        <v>0</v>
      </c>
      <c r="G679" s="14">
        <f t="shared" si="255"/>
        <v>0</v>
      </c>
      <c r="H679" s="14">
        <f t="shared" si="255"/>
        <v>0</v>
      </c>
      <c r="I679" s="14">
        <f t="shared" si="255"/>
        <v>0</v>
      </c>
      <c r="J679" s="14">
        <f t="shared" si="255"/>
        <v>3105</v>
      </c>
      <c r="K679" s="14">
        <f t="shared" si="255"/>
        <v>3105</v>
      </c>
      <c r="L679" s="14">
        <f t="shared" si="255"/>
        <v>0</v>
      </c>
      <c r="M679" s="14">
        <f t="shared" si="255"/>
        <v>0</v>
      </c>
      <c r="N679" s="14">
        <v>100</v>
      </c>
      <c r="O679" s="14">
        <v>100</v>
      </c>
      <c r="P679" s="208"/>
      <c r="Q679" s="208"/>
      <c r="R679" s="208"/>
      <c r="S679" s="208"/>
      <c r="T679" s="2"/>
    </row>
    <row r="680" spans="1:20" ht="21.75" customHeight="1" x14ac:dyDescent="0.25">
      <c r="A680" s="240"/>
      <c r="B680" s="243"/>
      <c r="C680" s="12">
        <v>2015</v>
      </c>
      <c r="D680" s="14">
        <f>SUM(D683)</f>
        <v>5035</v>
      </c>
      <c r="E680" s="14">
        <f t="shared" ref="E680:M680" si="256">SUM(E683)</f>
        <v>5035</v>
      </c>
      <c r="F680" s="14">
        <f t="shared" si="256"/>
        <v>0</v>
      </c>
      <c r="G680" s="14">
        <f t="shared" si="256"/>
        <v>0</v>
      </c>
      <c r="H680" s="14">
        <f t="shared" si="256"/>
        <v>0</v>
      </c>
      <c r="I680" s="14">
        <f t="shared" si="256"/>
        <v>0</v>
      </c>
      <c r="J680" s="14">
        <f t="shared" si="256"/>
        <v>5035</v>
      </c>
      <c r="K680" s="14">
        <f t="shared" si="256"/>
        <v>5035</v>
      </c>
      <c r="L680" s="14">
        <f t="shared" si="256"/>
        <v>0</v>
      </c>
      <c r="M680" s="14">
        <f t="shared" si="256"/>
        <v>0</v>
      </c>
      <c r="N680" s="14">
        <v>100</v>
      </c>
      <c r="O680" s="14">
        <v>100</v>
      </c>
      <c r="P680" s="208"/>
      <c r="Q680" s="208"/>
      <c r="R680" s="208"/>
      <c r="S680" s="208"/>
      <c r="T680" s="2"/>
    </row>
    <row r="681" spans="1:20" ht="21.75" customHeight="1" x14ac:dyDescent="0.25">
      <c r="A681" s="241"/>
      <c r="B681" s="244"/>
      <c r="C681" s="12">
        <v>2016</v>
      </c>
      <c r="D681" s="14">
        <f>SUM(D684)</f>
        <v>5076</v>
      </c>
      <c r="E681" s="14">
        <f t="shared" ref="E681:M681" si="257">SUM(E684)</f>
        <v>5076</v>
      </c>
      <c r="F681" s="14">
        <f t="shared" si="257"/>
        <v>0</v>
      </c>
      <c r="G681" s="14">
        <f t="shared" si="257"/>
        <v>0</v>
      </c>
      <c r="H681" s="14">
        <f t="shared" si="257"/>
        <v>0</v>
      </c>
      <c r="I681" s="14">
        <f t="shared" si="257"/>
        <v>0</v>
      </c>
      <c r="J681" s="14">
        <f t="shared" si="257"/>
        <v>5076</v>
      </c>
      <c r="K681" s="14">
        <f t="shared" si="257"/>
        <v>5076</v>
      </c>
      <c r="L681" s="14">
        <f t="shared" si="257"/>
        <v>0</v>
      </c>
      <c r="M681" s="14">
        <f t="shared" si="257"/>
        <v>0</v>
      </c>
      <c r="N681" s="14">
        <v>100</v>
      </c>
      <c r="O681" s="14">
        <v>100</v>
      </c>
      <c r="P681" s="209"/>
      <c r="Q681" s="209"/>
      <c r="R681" s="209"/>
      <c r="S681" s="209"/>
      <c r="T681" s="2"/>
    </row>
    <row r="682" spans="1:20" ht="76.5" customHeight="1" x14ac:dyDescent="0.25">
      <c r="A682" s="172" t="s">
        <v>325</v>
      </c>
      <c r="B682" s="175" t="s">
        <v>332</v>
      </c>
      <c r="C682" s="23">
        <v>2014</v>
      </c>
      <c r="D682" s="24">
        <v>3105</v>
      </c>
      <c r="E682" s="24">
        <v>3105</v>
      </c>
      <c r="F682" s="24">
        <v>0</v>
      </c>
      <c r="G682" s="24">
        <v>0</v>
      </c>
      <c r="H682" s="24">
        <v>0</v>
      </c>
      <c r="I682" s="24">
        <v>0</v>
      </c>
      <c r="J682" s="24">
        <v>3105</v>
      </c>
      <c r="K682" s="24">
        <v>3105</v>
      </c>
      <c r="L682" s="24">
        <v>0</v>
      </c>
      <c r="M682" s="24">
        <v>0</v>
      </c>
      <c r="N682" s="24">
        <v>100</v>
      </c>
      <c r="O682" s="24">
        <v>100</v>
      </c>
      <c r="P682" s="29" t="s">
        <v>333</v>
      </c>
      <c r="Q682" s="24">
        <v>3105</v>
      </c>
      <c r="R682" s="24">
        <v>3105</v>
      </c>
      <c r="S682" s="28">
        <v>100</v>
      </c>
      <c r="T682" s="2"/>
    </row>
    <row r="683" spans="1:20" ht="76.5" customHeight="1" x14ac:dyDescent="0.25">
      <c r="A683" s="173"/>
      <c r="B683" s="176"/>
      <c r="C683" s="23">
        <v>2015</v>
      </c>
      <c r="D683" s="24">
        <v>5035</v>
      </c>
      <c r="E683" s="24">
        <v>5035</v>
      </c>
      <c r="F683" s="24">
        <v>0</v>
      </c>
      <c r="G683" s="24">
        <v>0</v>
      </c>
      <c r="H683" s="24">
        <v>0</v>
      </c>
      <c r="I683" s="24">
        <v>0</v>
      </c>
      <c r="J683" s="24">
        <v>5035</v>
      </c>
      <c r="K683" s="24">
        <v>5035</v>
      </c>
      <c r="L683" s="24">
        <v>0</v>
      </c>
      <c r="M683" s="24">
        <v>0</v>
      </c>
      <c r="N683" s="24">
        <v>100</v>
      </c>
      <c r="O683" s="24">
        <v>100</v>
      </c>
      <c r="P683" s="29" t="s">
        <v>333</v>
      </c>
      <c r="Q683" s="24">
        <v>5035</v>
      </c>
      <c r="R683" s="24">
        <v>5035</v>
      </c>
      <c r="S683" s="87">
        <v>100</v>
      </c>
      <c r="T683" s="2"/>
    </row>
    <row r="684" spans="1:20" ht="76.5" customHeight="1" x14ac:dyDescent="0.25">
      <c r="A684" s="174"/>
      <c r="B684" s="177"/>
      <c r="C684" s="23">
        <v>2016</v>
      </c>
      <c r="D684" s="24">
        <v>5076</v>
      </c>
      <c r="E684" s="24">
        <v>5076</v>
      </c>
      <c r="F684" s="24">
        <v>0</v>
      </c>
      <c r="G684" s="24">
        <v>0</v>
      </c>
      <c r="H684" s="24">
        <v>0</v>
      </c>
      <c r="I684" s="24">
        <v>0</v>
      </c>
      <c r="J684" s="24">
        <v>5076</v>
      </c>
      <c r="K684" s="24">
        <v>5076</v>
      </c>
      <c r="L684" s="24">
        <v>0</v>
      </c>
      <c r="M684" s="24">
        <v>0</v>
      </c>
      <c r="N684" s="24">
        <v>100</v>
      </c>
      <c r="O684" s="24">
        <v>100</v>
      </c>
      <c r="P684" s="29" t="s">
        <v>333</v>
      </c>
      <c r="Q684" s="24">
        <v>5076</v>
      </c>
      <c r="R684" s="24">
        <v>5076</v>
      </c>
      <c r="S684" s="152">
        <v>100</v>
      </c>
      <c r="T684" s="2"/>
    </row>
    <row r="685" spans="1:20" ht="8.25" customHeight="1" x14ac:dyDescent="0.25">
      <c r="A685" s="3"/>
    </row>
    <row r="686" spans="1:20" ht="33.75" customHeight="1" x14ac:dyDescent="0.25">
      <c r="A686" s="237" t="s">
        <v>347</v>
      </c>
      <c r="B686" s="237"/>
      <c r="C686" s="237"/>
      <c r="D686" s="237"/>
      <c r="E686" s="237"/>
      <c r="F686" s="237"/>
      <c r="G686" s="237"/>
      <c r="H686" s="237"/>
      <c r="I686" s="237"/>
      <c r="J686" s="237"/>
      <c r="K686" s="237"/>
      <c r="L686" s="237"/>
      <c r="M686" s="237"/>
      <c r="N686" s="237"/>
      <c r="O686" s="237"/>
      <c r="P686" s="237"/>
      <c r="Q686" s="237"/>
      <c r="R686" s="237"/>
      <c r="S686" s="237"/>
    </row>
    <row r="687" spans="1:20" ht="9" customHeight="1" x14ac:dyDescent="0.25">
      <c r="A687" s="44"/>
      <c r="B687" s="45"/>
      <c r="C687" s="45"/>
      <c r="D687" s="45"/>
      <c r="E687" s="45"/>
      <c r="F687" s="45"/>
    </row>
    <row r="688" spans="1:20" ht="33.75" customHeight="1" x14ac:dyDescent="0.25">
      <c r="A688" s="238" t="s">
        <v>452</v>
      </c>
      <c r="B688" s="238"/>
      <c r="C688" s="238"/>
      <c r="D688" s="238"/>
      <c r="E688" s="238"/>
      <c r="F688" s="238"/>
      <c r="G688" s="238"/>
      <c r="H688" s="238"/>
      <c r="I688" s="238"/>
      <c r="J688" s="238"/>
      <c r="K688" s="238"/>
      <c r="L688" s="238"/>
      <c r="M688" s="238"/>
      <c r="N688" s="238"/>
      <c r="O688" s="238"/>
      <c r="P688" s="238"/>
      <c r="Q688" s="238"/>
      <c r="R688" s="238"/>
      <c r="S688" s="238"/>
    </row>
    <row r="689" spans="1:6" ht="7.5" customHeight="1" x14ac:dyDescent="0.25">
      <c r="A689" s="46"/>
      <c r="B689" s="47"/>
      <c r="C689" s="47"/>
      <c r="D689" s="47"/>
      <c r="E689" s="47"/>
      <c r="F689" s="45"/>
    </row>
    <row r="690" spans="1:6" x14ac:dyDescent="0.25">
      <c r="A690" s="48" t="s">
        <v>453</v>
      </c>
      <c r="B690" s="49"/>
      <c r="C690" s="49"/>
      <c r="D690" s="49"/>
      <c r="E690" s="49"/>
      <c r="F690" s="45"/>
    </row>
    <row r="691" spans="1:6" ht="16.5" x14ac:dyDescent="0.25">
      <c r="A691" s="3"/>
    </row>
    <row r="692" spans="1:6" ht="16.5" x14ac:dyDescent="0.25">
      <c r="A692" s="3"/>
    </row>
    <row r="693" spans="1:6" ht="16.5" x14ac:dyDescent="0.25">
      <c r="A693" s="4"/>
    </row>
    <row r="694" spans="1:6" ht="16.5" x14ac:dyDescent="0.25">
      <c r="A694" s="4"/>
    </row>
  </sheetData>
  <mergeCells count="1458">
    <mergeCell ref="A682:A684"/>
    <mergeCell ref="B682:B684"/>
    <mergeCell ref="A663:A666"/>
    <mergeCell ref="B663:B666"/>
    <mergeCell ref="P663:P666"/>
    <mergeCell ref="Q663:Q666"/>
    <mergeCell ref="R663:R666"/>
    <mergeCell ref="S663:S666"/>
    <mergeCell ref="C671:C672"/>
    <mergeCell ref="D671:D672"/>
    <mergeCell ref="E671:E672"/>
    <mergeCell ref="F671:F672"/>
    <mergeCell ref="G671:G672"/>
    <mergeCell ref="H671:H672"/>
    <mergeCell ref="I671:I672"/>
    <mergeCell ref="J671:J672"/>
    <mergeCell ref="K671:K672"/>
    <mergeCell ref="L671:L672"/>
    <mergeCell ref="M671:M672"/>
    <mergeCell ref="N671:N672"/>
    <mergeCell ref="C669:C670"/>
    <mergeCell ref="D669:D670"/>
    <mergeCell ref="E669:E670"/>
    <mergeCell ref="F669:F670"/>
    <mergeCell ref="G669:G670"/>
    <mergeCell ref="A673:A676"/>
    <mergeCell ref="B673:B676"/>
    <mergeCell ref="P673:P676"/>
    <mergeCell ref="Q673:Q676"/>
    <mergeCell ref="R673:R676"/>
    <mergeCell ref="S673:S676"/>
    <mergeCell ref="A678:A681"/>
    <mergeCell ref="B678:B681"/>
    <mergeCell ref="P678:P681"/>
    <mergeCell ref="Q678:Q681"/>
    <mergeCell ref="R678:R681"/>
    <mergeCell ref="S678:S681"/>
    <mergeCell ref="R636:R639"/>
    <mergeCell ref="S636:S639"/>
    <mergeCell ref="A640:A643"/>
    <mergeCell ref="B640:B643"/>
    <mergeCell ref="C640:C641"/>
    <mergeCell ref="O671:O672"/>
    <mergeCell ref="A667:A672"/>
    <mergeCell ref="B667:B672"/>
    <mergeCell ref="R644:R647"/>
    <mergeCell ref="S644:S647"/>
    <mergeCell ref="A648:A650"/>
    <mergeCell ref="B648:B650"/>
    <mergeCell ref="A652:A655"/>
    <mergeCell ref="B652:B655"/>
    <mergeCell ref="P652:P655"/>
    <mergeCell ref="Q652:Q655"/>
    <mergeCell ref="R652:R655"/>
    <mergeCell ref="S652:S655"/>
    <mergeCell ref="A656:A658"/>
    <mergeCell ref="B656:B658"/>
    <mergeCell ref="A659:A662"/>
    <mergeCell ref="B659:B662"/>
    <mergeCell ref="P659:P662"/>
    <mergeCell ref="Q659:Q662"/>
    <mergeCell ref="R659:R662"/>
    <mergeCell ref="S659:S662"/>
    <mergeCell ref="J669:J670"/>
    <mergeCell ref="K669:K670"/>
    <mergeCell ref="L669:L670"/>
    <mergeCell ref="M669:M670"/>
    <mergeCell ref="N669:N670"/>
    <mergeCell ref="O669:O670"/>
    <mergeCell ref="A606:A608"/>
    <mergeCell ref="B606:B608"/>
    <mergeCell ref="A609:A610"/>
    <mergeCell ref="B609:B610"/>
    <mergeCell ref="A612:A615"/>
    <mergeCell ref="B612:B615"/>
    <mergeCell ref="P612:P615"/>
    <mergeCell ref="Q612:Q615"/>
    <mergeCell ref="R612:R615"/>
    <mergeCell ref="S612:S615"/>
    <mergeCell ref="F633:F635"/>
    <mergeCell ref="G633:G635"/>
    <mergeCell ref="H633:H635"/>
    <mergeCell ref="I633:I635"/>
    <mergeCell ref="J633:J635"/>
    <mergeCell ref="K633:K635"/>
    <mergeCell ref="L633:L635"/>
    <mergeCell ref="M633:M635"/>
    <mergeCell ref="N633:N635"/>
    <mergeCell ref="O633:O635"/>
    <mergeCell ref="H669:H670"/>
    <mergeCell ref="I669:I670"/>
    <mergeCell ref="O667:O668"/>
    <mergeCell ref="N667:N668"/>
    <mergeCell ref="M667:M668"/>
    <mergeCell ref="L667:L668"/>
    <mergeCell ref="K667:K668"/>
    <mergeCell ref="A567:A570"/>
    <mergeCell ref="B567:B570"/>
    <mergeCell ref="P567:P570"/>
    <mergeCell ref="Q567:Q570"/>
    <mergeCell ref="R567:R570"/>
    <mergeCell ref="S567:S570"/>
    <mergeCell ref="B594:B596"/>
    <mergeCell ref="A597:A599"/>
    <mergeCell ref="B597:B599"/>
    <mergeCell ref="A600:A603"/>
    <mergeCell ref="B600:B603"/>
    <mergeCell ref="P600:P603"/>
    <mergeCell ref="Q600:Q603"/>
    <mergeCell ref="R600:R603"/>
    <mergeCell ref="S600:S603"/>
    <mergeCell ref="A604:A605"/>
    <mergeCell ref="B604:B605"/>
    <mergeCell ref="A586:A589"/>
    <mergeCell ref="B586:B589"/>
    <mergeCell ref="P586:P589"/>
    <mergeCell ref="Q586:Q589"/>
    <mergeCell ref="R586:R589"/>
    <mergeCell ref="S586:S589"/>
    <mergeCell ref="A590:A593"/>
    <mergeCell ref="B590:B593"/>
    <mergeCell ref="P590:P593"/>
    <mergeCell ref="Q590:Q593"/>
    <mergeCell ref="R590:R593"/>
    <mergeCell ref="S590:S593"/>
    <mergeCell ref="A594:A596"/>
    <mergeCell ref="A579:A581"/>
    <mergeCell ref="B579:B581"/>
    <mergeCell ref="B555:B556"/>
    <mergeCell ref="A553:A554"/>
    <mergeCell ref="B553:B554"/>
    <mergeCell ref="A557:A558"/>
    <mergeCell ref="B557:B558"/>
    <mergeCell ref="A559:A560"/>
    <mergeCell ref="B559:B560"/>
    <mergeCell ref="A561:A562"/>
    <mergeCell ref="B561:B562"/>
    <mergeCell ref="A563:A564"/>
    <mergeCell ref="B563:B564"/>
    <mergeCell ref="A565:A566"/>
    <mergeCell ref="B565:B566"/>
    <mergeCell ref="P553:P554"/>
    <mergeCell ref="Q553:Q554"/>
    <mergeCell ref="R553:R554"/>
    <mergeCell ref="S553:S554"/>
    <mergeCell ref="P513:P516"/>
    <mergeCell ref="Q513:Q516"/>
    <mergeCell ref="R513:R516"/>
    <mergeCell ref="S513:S516"/>
    <mergeCell ref="A517:A519"/>
    <mergeCell ref="B517:B519"/>
    <mergeCell ref="A520:A523"/>
    <mergeCell ref="B520:B523"/>
    <mergeCell ref="P520:P523"/>
    <mergeCell ref="Q520:Q523"/>
    <mergeCell ref="R520:R523"/>
    <mergeCell ref="S520:S523"/>
    <mergeCell ref="B524:B527"/>
    <mergeCell ref="P524:P527"/>
    <mergeCell ref="Q524:Q527"/>
    <mergeCell ref="R524:R527"/>
    <mergeCell ref="S524:S527"/>
    <mergeCell ref="A524:A535"/>
    <mergeCell ref="P528:P531"/>
    <mergeCell ref="Q528:Q531"/>
    <mergeCell ref="R528:R531"/>
    <mergeCell ref="S528:S531"/>
    <mergeCell ref="P532:P533"/>
    <mergeCell ref="Q532:Q533"/>
    <mergeCell ref="R532:R533"/>
    <mergeCell ref="S532:S533"/>
    <mergeCell ref="O511:O512"/>
    <mergeCell ref="A507:A512"/>
    <mergeCell ref="B507:B512"/>
    <mergeCell ref="A513:A516"/>
    <mergeCell ref="B513:B516"/>
    <mergeCell ref="C509:C510"/>
    <mergeCell ref="D509:D510"/>
    <mergeCell ref="E509:E510"/>
    <mergeCell ref="F509:F510"/>
    <mergeCell ref="G509:G510"/>
    <mergeCell ref="H509:H510"/>
    <mergeCell ref="I509:I510"/>
    <mergeCell ref="J509:J510"/>
    <mergeCell ref="K509:K510"/>
    <mergeCell ref="L509:L510"/>
    <mergeCell ref="M509:M510"/>
    <mergeCell ref="N509:N510"/>
    <mergeCell ref="O509:O510"/>
    <mergeCell ref="O507:O508"/>
    <mergeCell ref="N507:N508"/>
    <mergeCell ref="P494:P497"/>
    <mergeCell ref="Q494:Q497"/>
    <mergeCell ref="R494:R497"/>
    <mergeCell ref="S494:S497"/>
    <mergeCell ref="C501:C502"/>
    <mergeCell ref="D501:D502"/>
    <mergeCell ref="E501:E502"/>
    <mergeCell ref="F501:F502"/>
    <mergeCell ref="G501:G502"/>
    <mergeCell ref="H501:H502"/>
    <mergeCell ref="I501:I502"/>
    <mergeCell ref="J501:J502"/>
    <mergeCell ref="K501:K502"/>
    <mergeCell ref="L501:L502"/>
    <mergeCell ref="M501:M502"/>
    <mergeCell ref="N501:N502"/>
    <mergeCell ref="O501:O502"/>
    <mergeCell ref="O499:O500"/>
    <mergeCell ref="N499:N500"/>
    <mergeCell ref="M499:M500"/>
    <mergeCell ref="P476:P479"/>
    <mergeCell ref="Q476:Q479"/>
    <mergeCell ref="R476:R479"/>
    <mergeCell ref="S476:S479"/>
    <mergeCell ref="A480:A483"/>
    <mergeCell ref="B480:B483"/>
    <mergeCell ref="P480:P483"/>
    <mergeCell ref="Q480:Q483"/>
    <mergeCell ref="R480:R483"/>
    <mergeCell ref="S480:S483"/>
    <mergeCell ref="A484:A486"/>
    <mergeCell ref="B484:B486"/>
    <mergeCell ref="A487:A490"/>
    <mergeCell ref="B487:B490"/>
    <mergeCell ref="P487:P490"/>
    <mergeCell ref="Q487:Q490"/>
    <mergeCell ref="R487:R490"/>
    <mergeCell ref="S487:S490"/>
    <mergeCell ref="A448:A451"/>
    <mergeCell ref="B448:B451"/>
    <mergeCell ref="P448:P451"/>
    <mergeCell ref="Q448:Q451"/>
    <mergeCell ref="R448:R451"/>
    <mergeCell ref="S448:S451"/>
    <mergeCell ref="A452:A455"/>
    <mergeCell ref="B452:B455"/>
    <mergeCell ref="P452:P455"/>
    <mergeCell ref="Q452:Q455"/>
    <mergeCell ref="R452:R455"/>
    <mergeCell ref="S452:S455"/>
    <mergeCell ref="A456:A462"/>
    <mergeCell ref="B456:B462"/>
    <mergeCell ref="A463:A466"/>
    <mergeCell ref="B463:B466"/>
    <mergeCell ref="P463:P466"/>
    <mergeCell ref="Q463:Q466"/>
    <mergeCell ref="R463:R466"/>
    <mergeCell ref="S463:S466"/>
    <mergeCell ref="C456:C458"/>
    <mergeCell ref="D456:D458"/>
    <mergeCell ref="E456:E458"/>
    <mergeCell ref="F456:F458"/>
    <mergeCell ref="G456:G458"/>
    <mergeCell ref="H456:H458"/>
    <mergeCell ref="I456:I458"/>
    <mergeCell ref="J456:J458"/>
    <mergeCell ref="K456:K458"/>
    <mergeCell ref="R429:R430"/>
    <mergeCell ref="S429:S430"/>
    <mergeCell ref="P425:P428"/>
    <mergeCell ref="Q425:Q428"/>
    <mergeCell ref="R425:R428"/>
    <mergeCell ref="S425:S428"/>
    <mergeCell ref="A431:A434"/>
    <mergeCell ref="B431:B434"/>
    <mergeCell ref="P431:P434"/>
    <mergeCell ref="Q431:Q434"/>
    <mergeCell ref="R431:R434"/>
    <mergeCell ref="S431:S434"/>
    <mergeCell ref="A435:A444"/>
    <mergeCell ref="B435:B444"/>
    <mergeCell ref="C442:C444"/>
    <mergeCell ref="D442:D444"/>
    <mergeCell ref="E442:E444"/>
    <mergeCell ref="F442:F444"/>
    <mergeCell ref="G442:G444"/>
    <mergeCell ref="H442:H444"/>
    <mergeCell ref="I442:I444"/>
    <mergeCell ref="J442:J444"/>
    <mergeCell ref="K442:K444"/>
    <mergeCell ref="L442:L444"/>
    <mergeCell ref="M442:M444"/>
    <mergeCell ref="N442:N444"/>
    <mergeCell ref="O442:O444"/>
    <mergeCell ref="G436:G438"/>
    <mergeCell ref="L439:L441"/>
    <mergeCell ref="M439:M441"/>
    <mergeCell ref="N439:N441"/>
    <mergeCell ref="O439:O441"/>
    <mergeCell ref="A416:A421"/>
    <mergeCell ref="B416:B421"/>
    <mergeCell ref="A425:A428"/>
    <mergeCell ref="B425:B428"/>
    <mergeCell ref="A429:A430"/>
    <mergeCell ref="B429:B430"/>
    <mergeCell ref="P429:P430"/>
    <mergeCell ref="Q429:Q430"/>
    <mergeCell ref="O417:O418"/>
    <mergeCell ref="D419:D420"/>
    <mergeCell ref="N419:N420"/>
    <mergeCell ref="O419:O420"/>
    <mergeCell ref="E419:E420"/>
    <mergeCell ref="F419:F420"/>
    <mergeCell ref="G419:G420"/>
    <mergeCell ref="H419:H420"/>
    <mergeCell ref="I419:I420"/>
    <mergeCell ref="J419:J420"/>
    <mergeCell ref="K419:K420"/>
    <mergeCell ref="L419:L420"/>
    <mergeCell ref="M419:M420"/>
    <mergeCell ref="C417:C418"/>
    <mergeCell ref="C419:C420"/>
    <mergeCell ref="D417:D418"/>
    <mergeCell ref="E417:E418"/>
    <mergeCell ref="F417:F418"/>
    <mergeCell ref="G417:G418"/>
    <mergeCell ref="H417:H418"/>
    <mergeCell ref="I417:I418"/>
    <mergeCell ref="J417:J418"/>
    <mergeCell ref="P370:P373"/>
    <mergeCell ref="Q370:Q373"/>
    <mergeCell ref="R370:R373"/>
    <mergeCell ref="S370:S373"/>
    <mergeCell ref="A377:A386"/>
    <mergeCell ref="B377:B386"/>
    <mergeCell ref="C384:C386"/>
    <mergeCell ref="D384:D386"/>
    <mergeCell ref="E384:E386"/>
    <mergeCell ref="F384:F386"/>
    <mergeCell ref="G384:G386"/>
    <mergeCell ref="H384:H386"/>
    <mergeCell ref="I384:I386"/>
    <mergeCell ref="J384:J386"/>
    <mergeCell ref="K384:K386"/>
    <mergeCell ref="L384:L386"/>
    <mergeCell ref="M384:M386"/>
    <mergeCell ref="N384:N386"/>
    <mergeCell ref="O384:O386"/>
    <mergeCell ref="B374:B376"/>
    <mergeCell ref="A374:A376"/>
    <mergeCell ref="C374:C376"/>
    <mergeCell ref="D374:D376"/>
    <mergeCell ref="E374:E376"/>
    <mergeCell ref="F374:F376"/>
    <mergeCell ref="G374:G376"/>
    <mergeCell ref="C381:C383"/>
    <mergeCell ref="H374:H376"/>
    <mergeCell ref="I374:I376"/>
    <mergeCell ref="J374:J376"/>
    <mergeCell ref="K374:K376"/>
    <mergeCell ref="L374:L376"/>
    <mergeCell ref="P348:P351"/>
    <mergeCell ref="Q348:Q351"/>
    <mergeCell ref="R348:R351"/>
    <mergeCell ref="S348:S351"/>
    <mergeCell ref="A352:A355"/>
    <mergeCell ref="B352:B355"/>
    <mergeCell ref="A356:A359"/>
    <mergeCell ref="B356:B359"/>
    <mergeCell ref="P356:P359"/>
    <mergeCell ref="Q356:Q359"/>
    <mergeCell ref="R356:R359"/>
    <mergeCell ref="S356:S359"/>
    <mergeCell ref="A360:A361"/>
    <mergeCell ref="B360:B361"/>
    <mergeCell ref="A362:A365"/>
    <mergeCell ref="B362:B365"/>
    <mergeCell ref="P362:P365"/>
    <mergeCell ref="Q362:Q365"/>
    <mergeCell ref="R362:R365"/>
    <mergeCell ref="S362:S365"/>
    <mergeCell ref="I321:I328"/>
    <mergeCell ref="J321:J328"/>
    <mergeCell ref="K321:K328"/>
    <mergeCell ref="L321:L328"/>
    <mergeCell ref="M321:M328"/>
    <mergeCell ref="N321:N328"/>
    <mergeCell ref="O321:O328"/>
    <mergeCell ref="A304:A328"/>
    <mergeCell ref="B304:B328"/>
    <mergeCell ref="C342:C347"/>
    <mergeCell ref="D342:D347"/>
    <mergeCell ref="E342:E347"/>
    <mergeCell ref="F342:F347"/>
    <mergeCell ref="G342:G347"/>
    <mergeCell ref="H342:H347"/>
    <mergeCell ref="I342:I347"/>
    <mergeCell ref="J342:J347"/>
    <mergeCell ref="K342:K347"/>
    <mergeCell ref="L342:L347"/>
    <mergeCell ref="M342:M347"/>
    <mergeCell ref="N342:N347"/>
    <mergeCell ref="O342:O347"/>
    <mergeCell ref="A329:A347"/>
    <mergeCell ref="B329:B347"/>
    <mergeCell ref="J305:J312"/>
    <mergeCell ref="I305:I312"/>
    <mergeCell ref="H305:H312"/>
    <mergeCell ref="F313:F320"/>
    <mergeCell ref="G313:G320"/>
    <mergeCell ref="D330:D335"/>
    <mergeCell ref="C330:C335"/>
    <mergeCell ref="O305:O312"/>
    <mergeCell ref="S251:S254"/>
    <mergeCell ref="P265:P269"/>
    <mergeCell ref="Q265:Q269"/>
    <mergeCell ref="R265:R269"/>
    <mergeCell ref="S265:S269"/>
    <mergeCell ref="A270:A273"/>
    <mergeCell ref="B270:B273"/>
    <mergeCell ref="P270:P273"/>
    <mergeCell ref="Q270:Q273"/>
    <mergeCell ref="R270:R273"/>
    <mergeCell ref="S270:S273"/>
    <mergeCell ref="A274:A288"/>
    <mergeCell ref="B274:B288"/>
    <mergeCell ref="C284:C288"/>
    <mergeCell ref="D284:D288"/>
    <mergeCell ref="E284:E288"/>
    <mergeCell ref="F284:F288"/>
    <mergeCell ref="G284:G288"/>
    <mergeCell ref="H284:H288"/>
    <mergeCell ref="I284:I288"/>
    <mergeCell ref="J284:J288"/>
    <mergeCell ref="K284:K288"/>
    <mergeCell ref="L284:L288"/>
    <mergeCell ref="M284:M288"/>
    <mergeCell ref="N284:N288"/>
    <mergeCell ref="O284:O288"/>
    <mergeCell ref="O279:O283"/>
    <mergeCell ref="L274:L278"/>
    <mergeCell ref="M274:M278"/>
    <mergeCell ref="P255:P259"/>
    <mergeCell ref="Q255:Q259"/>
    <mergeCell ref="R255:R259"/>
    <mergeCell ref="A235:A237"/>
    <mergeCell ref="B235:B237"/>
    <mergeCell ref="A238:A240"/>
    <mergeCell ref="B238:B240"/>
    <mergeCell ref="A241:A243"/>
    <mergeCell ref="B241:B243"/>
    <mergeCell ref="A244:A246"/>
    <mergeCell ref="B244:B246"/>
    <mergeCell ref="A247:A248"/>
    <mergeCell ref="B247:B248"/>
    <mergeCell ref="A249:A250"/>
    <mergeCell ref="B249:B250"/>
    <mergeCell ref="A251:A254"/>
    <mergeCell ref="B251:B254"/>
    <mergeCell ref="P251:P254"/>
    <mergeCell ref="Q251:Q254"/>
    <mergeCell ref="R251:R254"/>
    <mergeCell ref="R201:R204"/>
    <mergeCell ref="S201:S204"/>
    <mergeCell ref="A210:A213"/>
    <mergeCell ref="B210:B213"/>
    <mergeCell ref="P210:P213"/>
    <mergeCell ref="Q210:Q213"/>
    <mergeCell ref="R210:R213"/>
    <mergeCell ref="S210:S213"/>
    <mergeCell ref="A214:A216"/>
    <mergeCell ref="B214:B216"/>
    <mergeCell ref="A217:A219"/>
    <mergeCell ref="B217:B219"/>
    <mergeCell ref="A222:A225"/>
    <mergeCell ref="B222:B225"/>
    <mergeCell ref="P222:P225"/>
    <mergeCell ref="Q222:Q225"/>
    <mergeCell ref="R222:R225"/>
    <mergeCell ref="S222:S225"/>
    <mergeCell ref="A205:A207"/>
    <mergeCell ref="B205:B207"/>
    <mergeCell ref="A201:A204"/>
    <mergeCell ref="B201:B204"/>
    <mergeCell ref="P201:P204"/>
    <mergeCell ref="Q201:Q204"/>
    <mergeCell ref="P188:P191"/>
    <mergeCell ref="Q188:Q191"/>
    <mergeCell ref="R188:R191"/>
    <mergeCell ref="S188:S191"/>
    <mergeCell ref="A192:A195"/>
    <mergeCell ref="B192:B195"/>
    <mergeCell ref="A196:A200"/>
    <mergeCell ref="B196:B200"/>
    <mergeCell ref="A177:A180"/>
    <mergeCell ref="B177:B180"/>
    <mergeCell ref="P177:P180"/>
    <mergeCell ref="Q177:Q180"/>
    <mergeCell ref="R177:R180"/>
    <mergeCell ref="S177:S180"/>
    <mergeCell ref="A183:A187"/>
    <mergeCell ref="B183:B187"/>
    <mergeCell ref="C186:C187"/>
    <mergeCell ref="D186:D187"/>
    <mergeCell ref="E186:E187"/>
    <mergeCell ref="F186:F187"/>
    <mergeCell ref="G186:G187"/>
    <mergeCell ref="H186:H187"/>
    <mergeCell ref="I186:I187"/>
    <mergeCell ref="J186:J187"/>
    <mergeCell ref="K186:K187"/>
    <mergeCell ref="L186:L187"/>
    <mergeCell ref="M186:M187"/>
    <mergeCell ref="N186:N187"/>
    <mergeCell ref="O186:O187"/>
    <mergeCell ref="M196:M197"/>
    <mergeCell ref="A168:A170"/>
    <mergeCell ref="B168:B170"/>
    <mergeCell ref="C175:C176"/>
    <mergeCell ref="D175:D176"/>
    <mergeCell ref="E175:E176"/>
    <mergeCell ref="F175:F176"/>
    <mergeCell ref="G175:G176"/>
    <mergeCell ref="H175:H176"/>
    <mergeCell ref="I175:I176"/>
    <mergeCell ref="J175:J176"/>
    <mergeCell ref="K175:K176"/>
    <mergeCell ref="L175:L176"/>
    <mergeCell ref="M175:M176"/>
    <mergeCell ref="N175:N176"/>
    <mergeCell ref="O175:O176"/>
    <mergeCell ref="A171:A176"/>
    <mergeCell ref="B171:B176"/>
    <mergeCell ref="J171:J172"/>
    <mergeCell ref="I171:I172"/>
    <mergeCell ref="H171:H172"/>
    <mergeCell ref="A158:A161"/>
    <mergeCell ref="B158:B161"/>
    <mergeCell ref="P158:P161"/>
    <mergeCell ref="Q158:Q161"/>
    <mergeCell ref="R158:R161"/>
    <mergeCell ref="S158:S161"/>
    <mergeCell ref="A162:A167"/>
    <mergeCell ref="B162:B167"/>
    <mergeCell ref="C166:C167"/>
    <mergeCell ref="D166:D167"/>
    <mergeCell ref="E166:E167"/>
    <mergeCell ref="F166:F167"/>
    <mergeCell ref="G166:G167"/>
    <mergeCell ref="H166:H167"/>
    <mergeCell ref="I166:I167"/>
    <mergeCell ref="J166:J167"/>
    <mergeCell ref="K166:K167"/>
    <mergeCell ref="L166:L167"/>
    <mergeCell ref="M166:M167"/>
    <mergeCell ref="N166:N167"/>
    <mergeCell ref="O166:O167"/>
    <mergeCell ref="J164:J165"/>
    <mergeCell ref="K164:K165"/>
    <mergeCell ref="L164:L165"/>
    <mergeCell ref="M164:M165"/>
    <mergeCell ref="N164:N165"/>
    <mergeCell ref="O164:O165"/>
    <mergeCell ref="O162:O163"/>
    <mergeCell ref="N162:N163"/>
    <mergeCell ref="M162:M163"/>
    <mergeCell ref="L162:L163"/>
    <mergeCell ref="C164:C165"/>
    <mergeCell ref="A134:A139"/>
    <mergeCell ref="B134:B139"/>
    <mergeCell ref="C138:C139"/>
    <mergeCell ref="D138:D139"/>
    <mergeCell ref="E138:E139"/>
    <mergeCell ref="F138:F139"/>
    <mergeCell ref="G138:G139"/>
    <mergeCell ref="H138:H139"/>
    <mergeCell ref="I138:I139"/>
    <mergeCell ref="J138:J139"/>
    <mergeCell ref="K138:K139"/>
    <mergeCell ref="L138:L139"/>
    <mergeCell ref="M138:M139"/>
    <mergeCell ref="N138:N139"/>
    <mergeCell ref="O138:O139"/>
    <mergeCell ref="C152:C157"/>
    <mergeCell ref="D152:D157"/>
    <mergeCell ref="E152:E157"/>
    <mergeCell ref="F152:F157"/>
    <mergeCell ref="G152:G157"/>
    <mergeCell ref="H152:H157"/>
    <mergeCell ref="I152:I157"/>
    <mergeCell ref="J152:J157"/>
    <mergeCell ref="K152:K157"/>
    <mergeCell ref="L152:L157"/>
    <mergeCell ref="M152:M157"/>
    <mergeCell ref="N152:N157"/>
    <mergeCell ref="O152:O157"/>
    <mergeCell ref="A140:A157"/>
    <mergeCell ref="B140:B157"/>
    <mergeCell ref="I136:I137"/>
    <mergeCell ref="J136:J137"/>
    <mergeCell ref="A124:A127"/>
    <mergeCell ref="B124:B127"/>
    <mergeCell ref="P124:P127"/>
    <mergeCell ref="Q124:Q127"/>
    <mergeCell ref="R124:R127"/>
    <mergeCell ref="S124:S127"/>
    <mergeCell ref="A128:A133"/>
    <mergeCell ref="B128:B133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K132:K133"/>
    <mergeCell ref="L132:L133"/>
    <mergeCell ref="M132:M133"/>
    <mergeCell ref="N132:N133"/>
    <mergeCell ref="O132:O133"/>
    <mergeCell ref="L130:L131"/>
    <mergeCell ref="M130:M131"/>
    <mergeCell ref="N130:N131"/>
    <mergeCell ref="O130:O131"/>
    <mergeCell ref="O128:O129"/>
    <mergeCell ref="A103:A106"/>
    <mergeCell ref="B103:B106"/>
    <mergeCell ref="A107:A110"/>
    <mergeCell ref="B107:B110"/>
    <mergeCell ref="P107:P110"/>
    <mergeCell ref="Q107:Q110"/>
    <mergeCell ref="R107:R110"/>
    <mergeCell ref="S107:S110"/>
    <mergeCell ref="A111:A114"/>
    <mergeCell ref="B111:B114"/>
    <mergeCell ref="P111:P114"/>
    <mergeCell ref="Q111:Q114"/>
    <mergeCell ref="R111:R114"/>
    <mergeCell ref="S111:S114"/>
    <mergeCell ref="C121:C123"/>
    <mergeCell ref="D121:D123"/>
    <mergeCell ref="E121:E123"/>
    <mergeCell ref="F121:F123"/>
    <mergeCell ref="G121:G123"/>
    <mergeCell ref="H121:H123"/>
    <mergeCell ref="I121:I123"/>
    <mergeCell ref="J121:J123"/>
    <mergeCell ref="K121:K123"/>
    <mergeCell ref="L121:L123"/>
    <mergeCell ref="M121:M123"/>
    <mergeCell ref="N121:N123"/>
    <mergeCell ref="O121:O123"/>
    <mergeCell ref="A115:A123"/>
    <mergeCell ref="B115:B123"/>
    <mergeCell ref="C118:C120"/>
    <mergeCell ref="D118:D120"/>
    <mergeCell ref="F118:F120"/>
    <mergeCell ref="A75:A81"/>
    <mergeCell ref="B75:B81"/>
    <mergeCell ref="A82:A85"/>
    <mergeCell ref="B82:B85"/>
    <mergeCell ref="P82:P85"/>
    <mergeCell ref="Q82:Q85"/>
    <mergeCell ref="R82:R85"/>
    <mergeCell ref="S82:S85"/>
    <mergeCell ref="A86:A91"/>
    <mergeCell ref="B86:B91"/>
    <mergeCell ref="A92:A98"/>
    <mergeCell ref="B92:B98"/>
    <mergeCell ref="A99:A102"/>
    <mergeCell ref="B99:B102"/>
    <mergeCell ref="P99:P102"/>
    <mergeCell ref="Q99:Q102"/>
    <mergeCell ref="R99:R102"/>
    <mergeCell ref="S99:S102"/>
    <mergeCell ref="C95:C97"/>
    <mergeCell ref="D95:D97"/>
    <mergeCell ref="G77:G80"/>
    <mergeCell ref="F77:F80"/>
    <mergeCell ref="E77:E80"/>
    <mergeCell ref="D77:D80"/>
    <mergeCell ref="C77:C80"/>
    <mergeCell ref="F93:F94"/>
    <mergeCell ref="G93:G94"/>
    <mergeCell ref="C93:C94"/>
    <mergeCell ref="D93:D94"/>
    <mergeCell ref="E93:E94"/>
    <mergeCell ref="C87:C88"/>
    <mergeCell ref="D87:D88"/>
    <mergeCell ref="A59:A62"/>
    <mergeCell ref="B59:B62"/>
    <mergeCell ref="P59:P62"/>
    <mergeCell ref="Q59:Q62"/>
    <mergeCell ref="R59:R62"/>
    <mergeCell ref="S59:S62"/>
    <mergeCell ref="A63:A66"/>
    <mergeCell ref="B63:B66"/>
    <mergeCell ref="A67:A70"/>
    <mergeCell ref="B67:B70"/>
    <mergeCell ref="P67:P70"/>
    <mergeCell ref="Q67:Q70"/>
    <mergeCell ref="R67:R70"/>
    <mergeCell ref="S67:S70"/>
    <mergeCell ref="A71:A74"/>
    <mergeCell ref="B71:B74"/>
    <mergeCell ref="P71:P74"/>
    <mergeCell ref="Q71:Q74"/>
    <mergeCell ref="R71:R74"/>
    <mergeCell ref="S71:S74"/>
    <mergeCell ref="P64:P65"/>
    <mergeCell ref="A29:A32"/>
    <mergeCell ref="B29:B32"/>
    <mergeCell ref="A33:A36"/>
    <mergeCell ref="B33:B36"/>
    <mergeCell ref="P33:P36"/>
    <mergeCell ref="A37:A40"/>
    <mergeCell ref="B37:B40"/>
    <mergeCell ref="P37:P40"/>
    <mergeCell ref="A41:A44"/>
    <mergeCell ref="B41:B44"/>
    <mergeCell ref="P41:P44"/>
    <mergeCell ref="Q41:Q44"/>
    <mergeCell ref="R41:R44"/>
    <mergeCell ref="S41:S44"/>
    <mergeCell ref="A45:A58"/>
    <mergeCell ref="B45:B58"/>
    <mergeCell ref="A12:A15"/>
    <mergeCell ref="B12:B15"/>
    <mergeCell ref="P12:P15"/>
    <mergeCell ref="Q12:Q15"/>
    <mergeCell ref="R12:R15"/>
    <mergeCell ref="S12:S15"/>
    <mergeCell ref="A17:A20"/>
    <mergeCell ref="B17:B20"/>
    <mergeCell ref="A25:A28"/>
    <mergeCell ref="B25:B28"/>
    <mergeCell ref="A21:A24"/>
    <mergeCell ref="B21:B24"/>
    <mergeCell ref="P21:P24"/>
    <mergeCell ref="Q21:Q24"/>
    <mergeCell ref="R21:R24"/>
    <mergeCell ref="S21:S24"/>
    <mergeCell ref="P17:P20"/>
    <mergeCell ref="Q17:Q20"/>
    <mergeCell ref="R17:R20"/>
    <mergeCell ref="S17:S20"/>
    <mergeCell ref="P25:P28"/>
    <mergeCell ref="Q25:Q28"/>
    <mergeCell ref="R25:R28"/>
    <mergeCell ref="S25:S28"/>
    <mergeCell ref="E198:E199"/>
    <mergeCell ref="F198:F199"/>
    <mergeCell ref="G198:G199"/>
    <mergeCell ref="H198:H199"/>
    <mergeCell ref="I198:I199"/>
    <mergeCell ref="J198:J199"/>
    <mergeCell ref="K198:K199"/>
    <mergeCell ref="L198:L199"/>
    <mergeCell ref="M198:M199"/>
    <mergeCell ref="N198:N199"/>
    <mergeCell ref="O198:O199"/>
    <mergeCell ref="L184:L185"/>
    <mergeCell ref="M184:M185"/>
    <mergeCell ref="N184:N185"/>
    <mergeCell ref="H93:H94"/>
    <mergeCell ref="I93:I94"/>
    <mergeCell ref="J93:J94"/>
    <mergeCell ref="K93:K94"/>
    <mergeCell ref="L93:L94"/>
    <mergeCell ref="M93:M94"/>
    <mergeCell ref="N93:N94"/>
    <mergeCell ref="O93:O94"/>
    <mergeCell ref="E95:E97"/>
    <mergeCell ref="E118:E120"/>
    <mergeCell ref="A226:A228"/>
    <mergeCell ref="B226:B228"/>
    <mergeCell ref="A229:A231"/>
    <mergeCell ref="B229:B231"/>
    <mergeCell ref="A232:A234"/>
    <mergeCell ref="B232:B234"/>
    <mergeCell ref="C198:C199"/>
    <mergeCell ref="D198:D199"/>
    <mergeCell ref="C184:C185"/>
    <mergeCell ref="D184:D185"/>
    <mergeCell ref="E184:E185"/>
    <mergeCell ref="F184:F185"/>
    <mergeCell ref="G184:G185"/>
    <mergeCell ref="H184:H185"/>
    <mergeCell ref="I184:I185"/>
    <mergeCell ref="J184:J185"/>
    <mergeCell ref="K184:K185"/>
    <mergeCell ref="J196:J197"/>
    <mergeCell ref="I192:I193"/>
    <mergeCell ref="H192:H193"/>
    <mergeCell ref="G192:G193"/>
    <mergeCell ref="A188:A191"/>
    <mergeCell ref="B188:B191"/>
    <mergeCell ref="J667:J668"/>
    <mergeCell ref="I667:I668"/>
    <mergeCell ref="H667:H668"/>
    <mergeCell ref="G667:G668"/>
    <mergeCell ref="F667:F668"/>
    <mergeCell ref="E667:E668"/>
    <mergeCell ref="D667:D668"/>
    <mergeCell ref="J640:J641"/>
    <mergeCell ref="I640:I641"/>
    <mergeCell ref="H640:H641"/>
    <mergeCell ref="G640:G641"/>
    <mergeCell ref="F640:F641"/>
    <mergeCell ref="E640:E641"/>
    <mergeCell ref="D640:D641"/>
    <mergeCell ref="A644:A647"/>
    <mergeCell ref="B644:B647"/>
    <mergeCell ref="P644:P647"/>
    <mergeCell ref="Q644:Q647"/>
    <mergeCell ref="O630:O632"/>
    <mergeCell ref="N630:N632"/>
    <mergeCell ref="M630:M632"/>
    <mergeCell ref="L630:L632"/>
    <mergeCell ref="K630:K632"/>
    <mergeCell ref="J630:J632"/>
    <mergeCell ref="I630:I632"/>
    <mergeCell ref="H630:H632"/>
    <mergeCell ref="G630:G632"/>
    <mergeCell ref="F630:F632"/>
    <mergeCell ref="E630:E632"/>
    <mergeCell ref="D630:D632"/>
    <mergeCell ref="C630:C632"/>
    <mergeCell ref="L640:L641"/>
    <mergeCell ref="A636:A639"/>
    <mergeCell ref="B636:B639"/>
    <mergeCell ref="P636:P639"/>
    <mergeCell ref="Q636:Q639"/>
    <mergeCell ref="A625:A628"/>
    <mergeCell ref="B625:B628"/>
    <mergeCell ref="P625:P628"/>
    <mergeCell ref="Q625:Q628"/>
    <mergeCell ref="R625:R628"/>
    <mergeCell ref="S625:S628"/>
    <mergeCell ref="A629:A635"/>
    <mergeCell ref="B629:B635"/>
    <mergeCell ref="C633:C635"/>
    <mergeCell ref="D633:D635"/>
    <mergeCell ref="E633:E635"/>
    <mergeCell ref="A616:A618"/>
    <mergeCell ref="B616:B618"/>
    <mergeCell ref="A619:A620"/>
    <mergeCell ref="B619:B620"/>
    <mergeCell ref="A621:A624"/>
    <mergeCell ref="B621:B624"/>
    <mergeCell ref="P621:P624"/>
    <mergeCell ref="Q621:Q624"/>
    <mergeCell ref="R621:R624"/>
    <mergeCell ref="S621:S624"/>
    <mergeCell ref="P579:P581"/>
    <mergeCell ref="Q579:Q581"/>
    <mergeCell ref="R579:R581"/>
    <mergeCell ref="S579:S581"/>
    <mergeCell ref="A582:A583"/>
    <mergeCell ref="B582:B583"/>
    <mergeCell ref="A575:A576"/>
    <mergeCell ref="B575:B576"/>
    <mergeCell ref="P575:P576"/>
    <mergeCell ref="Q575:Q576"/>
    <mergeCell ref="R575:R576"/>
    <mergeCell ref="S575:S576"/>
    <mergeCell ref="A571:A574"/>
    <mergeCell ref="B571:B574"/>
    <mergeCell ref="P571:P574"/>
    <mergeCell ref="Q571:Q574"/>
    <mergeCell ref="R571:R574"/>
    <mergeCell ref="S571:S574"/>
    <mergeCell ref="S540:S552"/>
    <mergeCell ref="P534:P535"/>
    <mergeCell ref="Q534:Q535"/>
    <mergeCell ref="R534:R535"/>
    <mergeCell ref="S534:S535"/>
    <mergeCell ref="A536:A539"/>
    <mergeCell ref="B536:B539"/>
    <mergeCell ref="P536:P539"/>
    <mergeCell ref="Q536:Q539"/>
    <mergeCell ref="R536:R539"/>
    <mergeCell ref="S536:S539"/>
    <mergeCell ref="A555:A556"/>
    <mergeCell ref="M507:M508"/>
    <mergeCell ref="L507:L508"/>
    <mergeCell ref="A503:A506"/>
    <mergeCell ref="B503:B506"/>
    <mergeCell ref="P503:P506"/>
    <mergeCell ref="Q503:Q506"/>
    <mergeCell ref="R503:R506"/>
    <mergeCell ref="S503:S506"/>
    <mergeCell ref="C511:C512"/>
    <mergeCell ref="D511:D512"/>
    <mergeCell ref="E511:E512"/>
    <mergeCell ref="F511:F512"/>
    <mergeCell ref="G511:G512"/>
    <mergeCell ref="H511:H512"/>
    <mergeCell ref="I511:I512"/>
    <mergeCell ref="J511:J512"/>
    <mergeCell ref="K511:K512"/>
    <mergeCell ref="L511:L512"/>
    <mergeCell ref="M511:M512"/>
    <mergeCell ref="N511:N512"/>
    <mergeCell ref="C499:C500"/>
    <mergeCell ref="A467:A473"/>
    <mergeCell ref="B467:B473"/>
    <mergeCell ref="C472:C473"/>
    <mergeCell ref="D472:D473"/>
    <mergeCell ref="E472:E473"/>
    <mergeCell ref="F472:F473"/>
    <mergeCell ref="G472:G473"/>
    <mergeCell ref="C470:C471"/>
    <mergeCell ref="D470:D471"/>
    <mergeCell ref="E470:E471"/>
    <mergeCell ref="F470:F471"/>
    <mergeCell ref="G470:G471"/>
    <mergeCell ref="H470:H471"/>
    <mergeCell ref="I470:I471"/>
    <mergeCell ref="J470:J471"/>
    <mergeCell ref="K470:K471"/>
    <mergeCell ref="H472:H473"/>
    <mergeCell ref="I472:I473"/>
    <mergeCell ref="J472:J473"/>
    <mergeCell ref="K472:K473"/>
    <mergeCell ref="A476:A479"/>
    <mergeCell ref="B476:B479"/>
    <mergeCell ref="A491:A493"/>
    <mergeCell ref="B491:B493"/>
    <mergeCell ref="A494:A497"/>
    <mergeCell ref="B494:B497"/>
    <mergeCell ref="A498:A502"/>
    <mergeCell ref="B498:B502"/>
    <mergeCell ref="L459:L461"/>
    <mergeCell ref="M459:M461"/>
    <mergeCell ref="N459:N461"/>
    <mergeCell ref="O459:O461"/>
    <mergeCell ref="M468:M469"/>
    <mergeCell ref="L468:L469"/>
    <mergeCell ref="K468:K469"/>
    <mergeCell ref="M470:M471"/>
    <mergeCell ref="L499:L500"/>
    <mergeCell ref="K499:K500"/>
    <mergeCell ref="J499:J500"/>
    <mergeCell ref="I499:I500"/>
    <mergeCell ref="H499:H500"/>
    <mergeCell ref="G499:G500"/>
    <mergeCell ref="F499:F500"/>
    <mergeCell ref="E499:E500"/>
    <mergeCell ref="D499:D500"/>
    <mergeCell ref="L470:L471"/>
    <mergeCell ref="L472:L473"/>
    <mergeCell ref="M472:M473"/>
    <mergeCell ref="N472:N473"/>
    <mergeCell ref="O472:O473"/>
    <mergeCell ref="E192:E193"/>
    <mergeCell ref="D192:D193"/>
    <mergeCell ref="C192:C193"/>
    <mergeCell ref="C196:C197"/>
    <mergeCell ref="G196:G197"/>
    <mergeCell ref="F196:F197"/>
    <mergeCell ref="J192:J193"/>
    <mergeCell ref="E274:E278"/>
    <mergeCell ref="F274:F278"/>
    <mergeCell ref="G274:G278"/>
    <mergeCell ref="H274:H278"/>
    <mergeCell ref="K192:K193"/>
    <mergeCell ref="K146:K151"/>
    <mergeCell ref="O118:O120"/>
    <mergeCell ref="N470:N471"/>
    <mergeCell ref="O470:O471"/>
    <mergeCell ref="H468:H469"/>
    <mergeCell ref="G468:G469"/>
    <mergeCell ref="F468:F469"/>
    <mergeCell ref="E468:E469"/>
    <mergeCell ref="D468:D469"/>
    <mergeCell ref="C468:C469"/>
    <mergeCell ref="I468:I469"/>
    <mergeCell ref="N468:N469"/>
    <mergeCell ref="D459:D461"/>
    <mergeCell ref="E459:E461"/>
    <mergeCell ref="F459:F461"/>
    <mergeCell ref="G459:G461"/>
    <mergeCell ref="H459:H461"/>
    <mergeCell ref="I459:I461"/>
    <mergeCell ref="J459:J461"/>
    <mergeCell ref="K459:K461"/>
    <mergeCell ref="J87:J88"/>
    <mergeCell ref="K87:K88"/>
    <mergeCell ref="L87:L88"/>
    <mergeCell ref="M87:M88"/>
    <mergeCell ref="N87:N88"/>
    <mergeCell ref="O87:O88"/>
    <mergeCell ref="C89:C90"/>
    <mergeCell ref="F89:F90"/>
    <mergeCell ref="G89:G90"/>
    <mergeCell ref="H89:H90"/>
    <mergeCell ref="I89:I90"/>
    <mergeCell ref="J89:J90"/>
    <mergeCell ref="D89:D90"/>
    <mergeCell ref="E89:E90"/>
    <mergeCell ref="K89:K90"/>
    <mergeCell ref="L89:L90"/>
    <mergeCell ref="M89:M90"/>
    <mergeCell ref="N89:N90"/>
    <mergeCell ref="O89:O90"/>
    <mergeCell ref="J468:J469"/>
    <mergeCell ref="M456:M458"/>
    <mergeCell ref="N456:N458"/>
    <mergeCell ref="C459:C461"/>
    <mergeCell ref="K305:K312"/>
    <mergeCell ref="O46:O51"/>
    <mergeCell ref="O77:O80"/>
    <mergeCell ref="N77:N80"/>
    <mergeCell ref="M77:M80"/>
    <mergeCell ref="L77:L80"/>
    <mergeCell ref="K77:K80"/>
    <mergeCell ref="J77:J80"/>
    <mergeCell ref="I77:I80"/>
    <mergeCell ref="H77:H80"/>
    <mergeCell ref="C52:C57"/>
    <mergeCell ref="D52:D57"/>
    <mergeCell ref="E52:E57"/>
    <mergeCell ref="F52:F57"/>
    <mergeCell ref="G52:G57"/>
    <mergeCell ref="H52:H57"/>
    <mergeCell ref="I52:I57"/>
    <mergeCell ref="J52:J57"/>
    <mergeCell ref="K52:K57"/>
    <mergeCell ref="L52:L57"/>
    <mergeCell ref="M52:M57"/>
    <mergeCell ref="N52:N57"/>
    <mergeCell ref="O52:O57"/>
    <mergeCell ref="E87:E88"/>
    <mergeCell ref="F87:F88"/>
    <mergeCell ref="G87:G88"/>
    <mergeCell ref="H87:H88"/>
    <mergeCell ref="I87:I88"/>
    <mergeCell ref="K196:K197"/>
    <mergeCell ref="E196:E197"/>
    <mergeCell ref="D196:D197"/>
    <mergeCell ref="I196:I197"/>
    <mergeCell ref="O184:O185"/>
    <mergeCell ref="A686:S686"/>
    <mergeCell ref="A688:S688"/>
    <mergeCell ref="F305:F312"/>
    <mergeCell ref="E305:E312"/>
    <mergeCell ref="D305:D312"/>
    <mergeCell ref="C305:C312"/>
    <mergeCell ref="O330:O335"/>
    <mergeCell ref="N330:N335"/>
    <mergeCell ref="M330:M335"/>
    <mergeCell ref="L330:L335"/>
    <mergeCell ref="K330:K335"/>
    <mergeCell ref="J330:J335"/>
    <mergeCell ref="I330:I335"/>
    <mergeCell ref="H330:H335"/>
    <mergeCell ref="G330:G335"/>
    <mergeCell ref="F330:F335"/>
    <mergeCell ref="E330:E335"/>
    <mergeCell ref="F507:F508"/>
    <mergeCell ref="K507:K508"/>
    <mergeCell ref="J507:J508"/>
    <mergeCell ref="I507:I508"/>
    <mergeCell ref="H507:H508"/>
    <mergeCell ref="G507:G508"/>
    <mergeCell ref="E507:E508"/>
    <mergeCell ref="D507:D508"/>
    <mergeCell ref="C507:C508"/>
    <mergeCell ref="O468:O469"/>
    <mergeCell ref="E162:E163"/>
    <mergeCell ref="D162:D163"/>
    <mergeCell ref="C162:C163"/>
    <mergeCell ref="D146:D151"/>
    <mergeCell ref="J146:J151"/>
    <mergeCell ref="B445:B447"/>
    <mergeCell ref="L456:L458"/>
    <mergeCell ref="F192:F193"/>
    <mergeCell ref="O192:O193"/>
    <mergeCell ref="N192:N193"/>
    <mergeCell ref="M192:M193"/>
    <mergeCell ref="L192:L193"/>
    <mergeCell ref="G171:G172"/>
    <mergeCell ref="F171:F172"/>
    <mergeCell ref="O378:O380"/>
    <mergeCell ref="N378:N380"/>
    <mergeCell ref="M378:M380"/>
    <mergeCell ref="L378:L380"/>
    <mergeCell ref="K378:K380"/>
    <mergeCell ref="J378:J380"/>
    <mergeCell ref="I378:I380"/>
    <mergeCell ref="H378:H380"/>
    <mergeCell ref="G378:G380"/>
    <mergeCell ref="F378:F380"/>
    <mergeCell ref="E378:E380"/>
    <mergeCell ref="D378:D380"/>
    <mergeCell ref="C378:C380"/>
    <mergeCell ref="O196:O197"/>
    <mergeCell ref="N196:N197"/>
    <mergeCell ref="I274:I278"/>
    <mergeCell ref="H196:H197"/>
    <mergeCell ref="L196:L197"/>
    <mergeCell ref="K162:K163"/>
    <mergeCell ref="G118:G120"/>
    <mergeCell ref="H118:H120"/>
    <mergeCell ref="I118:I120"/>
    <mergeCell ref="C128:C129"/>
    <mergeCell ref="C321:C328"/>
    <mergeCell ref="K136:K137"/>
    <mergeCell ref="L136:L137"/>
    <mergeCell ref="M136:M137"/>
    <mergeCell ref="N136:N137"/>
    <mergeCell ref="O136:O137"/>
    <mergeCell ref="C173:C174"/>
    <mergeCell ref="D173:D174"/>
    <mergeCell ref="E173:E174"/>
    <mergeCell ref="F173:F174"/>
    <mergeCell ref="G173:G174"/>
    <mergeCell ref="H173:H174"/>
    <mergeCell ref="I173:I174"/>
    <mergeCell ref="J173:J174"/>
    <mergeCell ref="K171:K172"/>
    <mergeCell ref="J140:J145"/>
    <mergeCell ref="I140:I145"/>
    <mergeCell ref="H140:H145"/>
    <mergeCell ref="G140:G145"/>
    <mergeCell ref="G305:G312"/>
    <mergeCell ref="J274:J278"/>
    <mergeCell ref="F140:F145"/>
    <mergeCell ref="J162:J163"/>
    <mergeCell ref="I162:I163"/>
    <mergeCell ref="H162:H163"/>
    <mergeCell ref="G162:G163"/>
    <mergeCell ref="F162:F163"/>
    <mergeCell ref="F130:F131"/>
    <mergeCell ref="G130:G131"/>
    <mergeCell ref="H130:H131"/>
    <mergeCell ref="I130:I131"/>
    <mergeCell ref="J130:J131"/>
    <mergeCell ref="K130:K131"/>
    <mergeCell ref="E115:E117"/>
    <mergeCell ref="D115:D117"/>
    <mergeCell ref="C115:C117"/>
    <mergeCell ref="J115:J117"/>
    <mergeCell ref="I115:I117"/>
    <mergeCell ref="H115:H117"/>
    <mergeCell ref="G115:G117"/>
    <mergeCell ref="F115:F117"/>
    <mergeCell ref="J118:J120"/>
    <mergeCell ref="C136:C137"/>
    <mergeCell ref="D136:D137"/>
    <mergeCell ref="K134:K135"/>
    <mergeCell ref="E136:E137"/>
    <mergeCell ref="F136:F137"/>
    <mergeCell ref="G136:G137"/>
    <mergeCell ref="H136:H137"/>
    <mergeCell ref="K118:K120"/>
    <mergeCell ref="N46:N51"/>
    <mergeCell ref="F128:F129"/>
    <mergeCell ref="G128:G129"/>
    <mergeCell ref="H128:H129"/>
    <mergeCell ref="I128:I129"/>
    <mergeCell ref="J128:J129"/>
    <mergeCell ref="D128:D129"/>
    <mergeCell ref="E128:E129"/>
    <mergeCell ref="O115:O117"/>
    <mergeCell ref="O140:O145"/>
    <mergeCell ref="N140:N145"/>
    <mergeCell ref="M140:M145"/>
    <mergeCell ref="L140:L145"/>
    <mergeCell ref="K140:K145"/>
    <mergeCell ref="E134:E135"/>
    <mergeCell ref="D134:D135"/>
    <mergeCell ref="C134:C135"/>
    <mergeCell ref="E140:E145"/>
    <mergeCell ref="D140:D145"/>
    <mergeCell ref="C140:C145"/>
    <mergeCell ref="J134:J135"/>
    <mergeCell ref="I134:I135"/>
    <mergeCell ref="H134:H135"/>
    <mergeCell ref="G134:G135"/>
    <mergeCell ref="F134:F135"/>
    <mergeCell ref="O134:O135"/>
    <mergeCell ref="N134:N135"/>
    <mergeCell ref="M134:M135"/>
    <mergeCell ref="L134:L135"/>
    <mergeCell ref="C130:C131"/>
    <mergeCell ref="D130:D131"/>
    <mergeCell ref="E130:E131"/>
    <mergeCell ref="K128:K129"/>
    <mergeCell ref="L128:L129"/>
    <mergeCell ref="M128:M129"/>
    <mergeCell ref="N128:N129"/>
    <mergeCell ref="F95:F97"/>
    <mergeCell ref="G95:G97"/>
    <mergeCell ref="H95:H97"/>
    <mergeCell ref="I95:I97"/>
    <mergeCell ref="J95:J97"/>
    <mergeCell ref="K95:K97"/>
    <mergeCell ref="L95:L97"/>
    <mergeCell ref="M95:M97"/>
    <mergeCell ref="N95:N97"/>
    <mergeCell ref="N115:N117"/>
    <mergeCell ref="M115:M117"/>
    <mergeCell ref="K115:K117"/>
    <mergeCell ref="L115:L117"/>
    <mergeCell ref="L118:L120"/>
    <mergeCell ref="M118:M120"/>
    <mergeCell ref="N118:N120"/>
    <mergeCell ref="P29:P31"/>
    <mergeCell ref="O95:O97"/>
    <mergeCell ref="A1:S1"/>
    <mergeCell ref="A2:S2"/>
    <mergeCell ref="A3:S3"/>
    <mergeCell ref="A4:S4"/>
    <mergeCell ref="C46:C51"/>
    <mergeCell ref="D46:D51"/>
    <mergeCell ref="E46:E51"/>
    <mergeCell ref="F46:F51"/>
    <mergeCell ref="G46:G51"/>
    <mergeCell ref="H46:H51"/>
    <mergeCell ref="I46:I51"/>
    <mergeCell ref="J46:J51"/>
    <mergeCell ref="K46:K51"/>
    <mergeCell ref="L46:L51"/>
    <mergeCell ref="M46:M51"/>
    <mergeCell ref="S6:S10"/>
    <mergeCell ref="D7:E9"/>
    <mergeCell ref="F7:M7"/>
    <mergeCell ref="F8:G9"/>
    <mergeCell ref="H8:I9"/>
    <mergeCell ref="N6:O9"/>
    <mergeCell ref="P6:P10"/>
    <mergeCell ref="Q6:Q10"/>
    <mergeCell ref="R6:R10"/>
    <mergeCell ref="A6:A10"/>
    <mergeCell ref="B6:B10"/>
    <mergeCell ref="J8:K9"/>
    <mergeCell ref="L8:M9"/>
    <mergeCell ref="C6:C10"/>
    <mergeCell ref="D6:M6"/>
    <mergeCell ref="S255:S259"/>
    <mergeCell ref="P260:P264"/>
    <mergeCell ref="Q260:Q264"/>
    <mergeCell ref="R260:R264"/>
    <mergeCell ref="S260:S264"/>
    <mergeCell ref="O456:O458"/>
    <mergeCell ref="L305:L312"/>
    <mergeCell ref="M279:M283"/>
    <mergeCell ref="N279:N283"/>
    <mergeCell ref="P540:P552"/>
    <mergeCell ref="Q540:Q552"/>
    <mergeCell ref="R540:R552"/>
    <mergeCell ref="N374:N376"/>
    <mergeCell ref="O374:O376"/>
    <mergeCell ref="C667:C668"/>
    <mergeCell ref="O640:O641"/>
    <mergeCell ref="N640:N641"/>
    <mergeCell ref="M640:M641"/>
    <mergeCell ref="K640:K641"/>
    <mergeCell ref="M374:M376"/>
    <mergeCell ref="M381:M383"/>
    <mergeCell ref="N381:N383"/>
    <mergeCell ref="O381:O383"/>
    <mergeCell ref="C439:C441"/>
    <mergeCell ref="D439:D441"/>
    <mergeCell ref="E439:E441"/>
    <mergeCell ref="F439:F441"/>
    <mergeCell ref="G439:G441"/>
    <mergeCell ref="H439:H441"/>
    <mergeCell ref="I439:I441"/>
    <mergeCell ref="J439:J441"/>
    <mergeCell ref="K439:K441"/>
    <mergeCell ref="D279:D283"/>
    <mergeCell ref="E279:E283"/>
    <mergeCell ref="F279:F283"/>
    <mergeCell ref="G279:G283"/>
    <mergeCell ref="H279:H283"/>
    <mergeCell ref="I279:I283"/>
    <mergeCell ref="J279:J283"/>
    <mergeCell ref="C279:C283"/>
    <mergeCell ref="C274:C278"/>
    <mergeCell ref="D274:D278"/>
    <mergeCell ref="N274:N278"/>
    <mergeCell ref="O274:O278"/>
    <mergeCell ref="K279:K283"/>
    <mergeCell ref="L279:L283"/>
    <mergeCell ref="C336:C341"/>
    <mergeCell ref="D336:D341"/>
    <mergeCell ref="E336:E341"/>
    <mergeCell ref="F336:F341"/>
    <mergeCell ref="G336:G341"/>
    <mergeCell ref="H336:H341"/>
    <mergeCell ref="I336:I341"/>
    <mergeCell ref="J336:J341"/>
    <mergeCell ref="K336:K341"/>
    <mergeCell ref="L336:L341"/>
    <mergeCell ref="N305:N312"/>
    <mergeCell ref="M305:M312"/>
    <mergeCell ref="K274:K278"/>
    <mergeCell ref="D321:D328"/>
    <mergeCell ref="E321:E328"/>
    <mergeCell ref="F321:F328"/>
    <mergeCell ref="G321:G328"/>
    <mergeCell ref="H321:H328"/>
    <mergeCell ref="S289:S292"/>
    <mergeCell ref="S293:S296"/>
    <mergeCell ref="R297:R300"/>
    <mergeCell ref="S297:S300"/>
    <mergeCell ref="A301:A303"/>
    <mergeCell ref="B301:B303"/>
    <mergeCell ref="C313:C320"/>
    <mergeCell ref="D313:D320"/>
    <mergeCell ref="E313:E320"/>
    <mergeCell ref="H313:H320"/>
    <mergeCell ref="I313:I320"/>
    <mergeCell ref="J313:J320"/>
    <mergeCell ref="K313:K320"/>
    <mergeCell ref="L313:L320"/>
    <mergeCell ref="M313:M320"/>
    <mergeCell ref="N313:N320"/>
    <mergeCell ref="O313:O320"/>
    <mergeCell ref="A289:A292"/>
    <mergeCell ref="B289:B292"/>
    <mergeCell ref="P289:P292"/>
    <mergeCell ref="Q289:Q292"/>
    <mergeCell ref="R289:R292"/>
    <mergeCell ref="A293:A296"/>
    <mergeCell ref="B293:B296"/>
    <mergeCell ref="P293:P296"/>
    <mergeCell ref="Q293:Q296"/>
    <mergeCell ref="R293:R296"/>
    <mergeCell ref="A297:A300"/>
    <mergeCell ref="B297:B300"/>
    <mergeCell ref="P297:P300"/>
    <mergeCell ref="Q297:Q300"/>
    <mergeCell ref="M336:M341"/>
    <mergeCell ref="N336:N341"/>
    <mergeCell ref="O336:O341"/>
    <mergeCell ref="A348:A351"/>
    <mergeCell ref="B348:B351"/>
    <mergeCell ref="J367:J368"/>
    <mergeCell ref="K367:K368"/>
    <mergeCell ref="L367:L368"/>
    <mergeCell ref="M367:M368"/>
    <mergeCell ref="N367:N368"/>
    <mergeCell ref="O367:O368"/>
    <mergeCell ref="A367:A368"/>
    <mergeCell ref="B367:B368"/>
    <mergeCell ref="C367:C368"/>
    <mergeCell ref="D367:D368"/>
    <mergeCell ref="E367:E368"/>
    <mergeCell ref="F367:F368"/>
    <mergeCell ref="G367:G368"/>
    <mergeCell ref="H367:H368"/>
    <mergeCell ref="I367:I368"/>
    <mergeCell ref="D381:D383"/>
    <mergeCell ref="E381:E383"/>
    <mergeCell ref="F381:F383"/>
    <mergeCell ref="G381:G383"/>
    <mergeCell ref="H381:H383"/>
    <mergeCell ref="I381:I383"/>
    <mergeCell ref="J381:J383"/>
    <mergeCell ref="K381:K383"/>
    <mergeCell ref="L381:L383"/>
    <mergeCell ref="A370:A373"/>
    <mergeCell ref="B370:B373"/>
    <mergeCell ref="C402:C404"/>
    <mergeCell ref="C405:C407"/>
    <mergeCell ref="D402:D404"/>
    <mergeCell ref="E402:E404"/>
    <mergeCell ref="F402:F404"/>
    <mergeCell ref="G402:G404"/>
    <mergeCell ref="H402:H404"/>
    <mergeCell ref="I402:I404"/>
    <mergeCell ref="J402:J404"/>
    <mergeCell ref="K402:K404"/>
    <mergeCell ref="L402:L404"/>
    <mergeCell ref="L405:L407"/>
    <mergeCell ref="G405:G407"/>
    <mergeCell ref="H405:H407"/>
    <mergeCell ref="I405:I407"/>
    <mergeCell ref="J405:J407"/>
    <mergeCell ref="K405:K407"/>
    <mergeCell ref="A401:A410"/>
    <mergeCell ref="B401:B410"/>
    <mergeCell ref="C408:C410"/>
    <mergeCell ref="D408:D410"/>
    <mergeCell ref="E408:E410"/>
    <mergeCell ref="F408:F410"/>
    <mergeCell ref="M405:M407"/>
    <mergeCell ref="N405:N407"/>
    <mergeCell ref="O405:O407"/>
    <mergeCell ref="G408:G410"/>
    <mergeCell ref="H408:H410"/>
    <mergeCell ref="I408:I410"/>
    <mergeCell ref="J408:J410"/>
    <mergeCell ref="K408:K410"/>
    <mergeCell ref="L408:L410"/>
    <mergeCell ref="M408:M410"/>
    <mergeCell ref="N408:N410"/>
    <mergeCell ref="O408:O410"/>
    <mergeCell ref="G146:G151"/>
    <mergeCell ref="H146:H151"/>
    <mergeCell ref="I146:I151"/>
    <mergeCell ref="E171:E172"/>
    <mergeCell ref="D171:D172"/>
    <mergeCell ref="C171:C172"/>
    <mergeCell ref="F436:F438"/>
    <mergeCell ref="E436:E438"/>
    <mergeCell ref="D436:D438"/>
    <mergeCell ref="L445:L447"/>
    <mergeCell ref="M445:M447"/>
    <mergeCell ref="N445:N447"/>
    <mergeCell ref="O445:O447"/>
    <mergeCell ref="K417:K418"/>
    <mergeCell ref="L417:L418"/>
    <mergeCell ref="M417:M418"/>
    <mergeCell ref="N417:N418"/>
    <mergeCell ref="C445:C447"/>
    <mergeCell ref="D445:D447"/>
    <mergeCell ref="E445:E447"/>
    <mergeCell ref="F445:F447"/>
    <mergeCell ref="G445:G447"/>
    <mergeCell ref="H445:H447"/>
    <mergeCell ref="I445:I447"/>
    <mergeCell ref="J445:J447"/>
    <mergeCell ref="K445:K447"/>
    <mergeCell ref="M402:M404"/>
    <mergeCell ref="N402:N404"/>
    <mergeCell ref="O402:O404"/>
    <mergeCell ref="D405:D407"/>
    <mergeCell ref="E405:E407"/>
    <mergeCell ref="F405:F407"/>
    <mergeCell ref="D164:D165"/>
    <mergeCell ref="E164:E165"/>
    <mergeCell ref="F164:F165"/>
    <mergeCell ref="G164:G165"/>
    <mergeCell ref="H164:H165"/>
    <mergeCell ref="I164:I165"/>
    <mergeCell ref="A445:A447"/>
    <mergeCell ref="C436:C438"/>
    <mergeCell ref="O436:O438"/>
    <mergeCell ref="N436:N438"/>
    <mergeCell ref="M436:M438"/>
    <mergeCell ref="L436:L438"/>
    <mergeCell ref="K436:K438"/>
    <mergeCell ref="J436:J438"/>
    <mergeCell ref="I436:I438"/>
    <mergeCell ref="H436:H438"/>
    <mergeCell ref="L146:L151"/>
    <mergeCell ref="M146:M151"/>
    <mergeCell ref="N146:N151"/>
    <mergeCell ref="O146:O151"/>
    <mergeCell ref="C146:C151"/>
    <mergeCell ref="K173:K174"/>
    <mergeCell ref="L173:L174"/>
    <mergeCell ref="M173:M174"/>
    <mergeCell ref="N173:N174"/>
    <mergeCell ref="O173:O174"/>
    <mergeCell ref="O171:O172"/>
    <mergeCell ref="N171:N172"/>
    <mergeCell ref="M171:M172"/>
    <mergeCell ref="L171:L172"/>
    <mergeCell ref="E146:E151"/>
    <mergeCell ref="F146:F151"/>
  </mergeCells>
  <pageMargins left="0.23622047244094491" right="0.23622047244094491" top="0.74803149606299213" bottom="0.35433070866141736" header="0.31496062992125984" footer="0.31496062992125984"/>
  <pageSetup paperSize="9" scale="60" fitToHeight="0" orientation="landscape" r:id="rId1"/>
  <ignoredErrors>
    <ignoredError sqref="D252:M252 D253:M253 D381:M383 D254:M254 D419:O420 D467:M467" formulaRange="1"/>
    <ignoredError sqref="J8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2017-01-31T11:49:07Z</dcterms:modified>
</cp:coreProperties>
</file>